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I_H\Desktop\2009-2021\2023\WEB\29,09,2023\"/>
    </mc:Choice>
  </mc:AlternateContent>
  <xr:revisionPtr revIDLastSave="0" documentId="13_ncr:1_{82C0AE47-C4AB-4831-9A96-ED2CB7BF3A58}" xr6:coauthVersionLast="47" xr6:coauthVersionMax="47" xr10:uidLastSave="{00000000-0000-0000-0000-000000000000}"/>
  <bookViews>
    <workbookView xWindow="-120" yWindow="-120" windowWidth="29040" windowHeight="15720" xr2:uid="{A9170712-B22D-4050-949A-292B5B613CB7}"/>
  </bookViews>
  <sheets>
    <sheet name="Foaie1" sheetId="1" r:id="rId1"/>
  </sheets>
  <definedNames>
    <definedName name="_xlnm.Print_Area" localSheetId="0">Foaie1!$A$1:$CM$30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L24" i="1" l="1"/>
  <c r="CL25" i="1"/>
  <c r="CL26" i="1"/>
  <c r="CL27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8" i="1"/>
  <c r="CF28" i="1"/>
  <c r="CE28" i="1"/>
  <c r="CC28" i="1"/>
  <c r="CB28" i="1"/>
  <c r="CA28" i="1"/>
  <c r="BZ28" i="1"/>
  <c r="BX28" i="1"/>
  <c r="BW28" i="1"/>
  <c r="BV28" i="1"/>
  <c r="BU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A28" i="1"/>
  <c r="AZ28" i="1"/>
  <c r="AY28" i="1"/>
  <c r="AX28" i="1"/>
  <c r="AW28" i="1"/>
  <c r="AV28" i="1"/>
  <c r="AU28" i="1"/>
  <c r="AT28" i="1"/>
  <c r="AS28" i="1"/>
  <c r="AR28" i="1"/>
  <c r="AQ28" i="1"/>
  <c r="AO28" i="1"/>
  <c r="AN28" i="1"/>
  <c r="AM28" i="1"/>
  <c r="AL28" i="1"/>
  <c r="AK28" i="1"/>
  <c r="AJ28" i="1"/>
  <c r="AI28" i="1"/>
  <c r="AG28" i="1"/>
  <c r="AF28" i="1"/>
  <c r="AE28" i="1"/>
  <c r="AD28" i="1"/>
  <c r="AC28" i="1"/>
  <c r="AB28" i="1"/>
  <c r="AA28" i="1"/>
  <c r="Z28" i="1"/>
  <c r="Y28" i="1"/>
  <c r="X28" i="1"/>
  <c r="V28" i="1"/>
  <c r="U28" i="1"/>
  <c r="T28" i="1"/>
  <c r="S28" i="1"/>
  <c r="R28" i="1"/>
  <c r="Q28" i="1"/>
  <c r="Q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CK27" i="1"/>
  <c r="CJ27" i="1"/>
  <c r="CI27" i="1"/>
  <c r="CH27" i="1"/>
  <c r="CG27" i="1"/>
  <c r="CD27" i="1"/>
  <c r="BY27" i="1"/>
  <c r="BT27" i="1"/>
  <c r="BB27" i="1"/>
  <c r="AP27" i="1"/>
  <c r="AH27" i="1"/>
  <c r="W27" i="1"/>
  <c r="CK26" i="1"/>
  <c r="CJ26" i="1"/>
  <c r="CI26" i="1"/>
  <c r="CH26" i="1"/>
  <c r="CG26" i="1"/>
  <c r="CD26" i="1"/>
  <c r="BY26" i="1"/>
  <c r="BT26" i="1"/>
  <c r="BB26" i="1"/>
  <c r="AP26" i="1"/>
  <c r="AH26" i="1"/>
  <c r="W26" i="1"/>
  <c r="CK25" i="1"/>
  <c r="CJ25" i="1"/>
  <c r="CI25" i="1"/>
  <c r="CH25" i="1"/>
  <c r="CG25" i="1"/>
  <c r="CD25" i="1"/>
  <c r="BY25" i="1"/>
  <c r="BT25" i="1"/>
  <c r="BB25" i="1"/>
  <c r="AP25" i="1"/>
  <c r="AH25" i="1"/>
  <c r="W25" i="1"/>
  <c r="CF24" i="1"/>
  <c r="CE24" i="1"/>
  <c r="CC24" i="1"/>
  <c r="CB24" i="1"/>
  <c r="CA24" i="1"/>
  <c r="BZ24" i="1"/>
  <c r="BX24" i="1"/>
  <c r="BW24" i="1"/>
  <c r="BV24" i="1"/>
  <c r="BU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A24" i="1"/>
  <c r="AZ24" i="1"/>
  <c r="AY24" i="1"/>
  <c r="AX24" i="1"/>
  <c r="AW24" i="1"/>
  <c r="AV24" i="1"/>
  <c r="AU24" i="1"/>
  <c r="AT24" i="1"/>
  <c r="AS24" i="1"/>
  <c r="AR24" i="1"/>
  <c r="AQ24" i="1"/>
  <c r="AO24" i="1"/>
  <c r="AN24" i="1"/>
  <c r="AM24" i="1"/>
  <c r="AL24" i="1"/>
  <c r="AK24" i="1"/>
  <c r="AJ24" i="1"/>
  <c r="AI24" i="1"/>
  <c r="AG24" i="1"/>
  <c r="AF24" i="1"/>
  <c r="AE24" i="1"/>
  <c r="AD24" i="1"/>
  <c r="AC24" i="1"/>
  <c r="AB24" i="1"/>
  <c r="AA24" i="1"/>
  <c r="Z24" i="1"/>
  <c r="Y24" i="1"/>
  <c r="X24" i="1"/>
  <c r="V24" i="1"/>
  <c r="U24" i="1"/>
  <c r="T24" i="1"/>
  <c r="S24" i="1"/>
  <c r="R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CK23" i="1"/>
  <c r="CJ23" i="1"/>
  <c r="CI23" i="1"/>
  <c r="CH23" i="1"/>
  <c r="CG23" i="1"/>
  <c r="CD23" i="1"/>
  <c r="BY23" i="1"/>
  <c r="BT23" i="1"/>
  <c r="BB23" i="1"/>
  <c r="AP23" i="1"/>
  <c r="AH23" i="1"/>
  <c r="W23" i="1"/>
  <c r="CK22" i="1"/>
  <c r="CJ22" i="1"/>
  <c r="CI22" i="1"/>
  <c r="CH22" i="1"/>
  <c r="CG22" i="1"/>
  <c r="CD22" i="1"/>
  <c r="BY22" i="1"/>
  <c r="BT22" i="1"/>
  <c r="BB22" i="1"/>
  <c r="AP22" i="1"/>
  <c r="AH22" i="1"/>
  <c r="W22" i="1"/>
  <c r="CK21" i="1"/>
  <c r="CJ21" i="1"/>
  <c r="CI21" i="1"/>
  <c r="CH21" i="1"/>
  <c r="CG21" i="1"/>
  <c r="CD21" i="1"/>
  <c r="BY21" i="1"/>
  <c r="BT21" i="1"/>
  <c r="BB21" i="1"/>
  <c r="AP21" i="1"/>
  <c r="AH21" i="1"/>
  <c r="W21" i="1"/>
  <c r="CF19" i="1"/>
  <c r="CE19" i="1"/>
  <c r="CC19" i="1"/>
  <c r="CB19" i="1"/>
  <c r="CA19" i="1"/>
  <c r="BZ19" i="1"/>
  <c r="BX19" i="1"/>
  <c r="BW19" i="1"/>
  <c r="BV19" i="1"/>
  <c r="BU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A19" i="1"/>
  <c r="AZ19" i="1"/>
  <c r="AY19" i="1"/>
  <c r="AX19" i="1"/>
  <c r="AW19" i="1"/>
  <c r="AV19" i="1"/>
  <c r="AU19" i="1"/>
  <c r="AT19" i="1"/>
  <c r="AS19" i="1"/>
  <c r="AR19" i="1"/>
  <c r="AQ19" i="1"/>
  <c r="AO19" i="1"/>
  <c r="AN19" i="1"/>
  <c r="AM19" i="1"/>
  <c r="AL19" i="1"/>
  <c r="AK19" i="1"/>
  <c r="AJ19" i="1"/>
  <c r="AI19" i="1"/>
  <c r="AG19" i="1"/>
  <c r="AF19" i="1"/>
  <c r="AE19" i="1"/>
  <c r="AD19" i="1"/>
  <c r="AC19" i="1"/>
  <c r="AB19" i="1"/>
  <c r="AA19" i="1"/>
  <c r="Z19" i="1"/>
  <c r="Y19" i="1"/>
  <c r="X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CK18" i="1"/>
  <c r="CJ18" i="1"/>
  <c r="CI18" i="1"/>
  <c r="CH18" i="1"/>
  <c r="CG18" i="1"/>
  <c r="CD18" i="1"/>
  <c r="BY18" i="1"/>
  <c r="BT18" i="1"/>
  <c r="BB18" i="1"/>
  <c r="AP18" i="1"/>
  <c r="AH18" i="1"/>
  <c r="W18" i="1"/>
  <c r="CK17" i="1"/>
  <c r="CJ17" i="1"/>
  <c r="CI17" i="1"/>
  <c r="CH17" i="1"/>
  <c r="CG17" i="1"/>
  <c r="CD17" i="1"/>
  <c r="BY17" i="1"/>
  <c r="BT17" i="1"/>
  <c r="BB17" i="1"/>
  <c r="AP17" i="1"/>
  <c r="AH17" i="1"/>
  <c r="W17" i="1"/>
  <c r="CK16" i="1"/>
  <c r="CJ16" i="1"/>
  <c r="CI16" i="1"/>
  <c r="CH16" i="1"/>
  <c r="CG16" i="1"/>
  <c r="CD16" i="1"/>
  <c r="BY16" i="1"/>
  <c r="BT16" i="1"/>
  <c r="BB16" i="1"/>
  <c r="AP16" i="1"/>
  <c r="AH16" i="1"/>
  <c r="W16" i="1"/>
  <c r="CF15" i="1"/>
  <c r="CE15" i="1"/>
  <c r="AR15" i="1"/>
  <c r="AQ15" i="1"/>
  <c r="CK14" i="1"/>
  <c r="CJ14" i="1"/>
  <c r="CI14" i="1"/>
  <c r="CH14" i="1"/>
  <c r="CG14" i="1"/>
  <c r="CD14" i="1"/>
  <c r="BY14" i="1"/>
  <c r="BT14" i="1"/>
  <c r="BB14" i="1"/>
  <c r="AP14" i="1"/>
  <c r="AH14" i="1"/>
  <c r="W14" i="1"/>
  <c r="CK13" i="1"/>
  <c r="CJ13" i="1"/>
  <c r="CI13" i="1"/>
  <c r="CH13" i="1"/>
  <c r="CG13" i="1"/>
  <c r="CD13" i="1"/>
  <c r="BY13" i="1"/>
  <c r="BT13" i="1"/>
  <c r="BB13" i="1"/>
  <c r="AP13" i="1"/>
  <c r="AH13" i="1"/>
  <c r="W13" i="1"/>
  <c r="CK12" i="1"/>
  <c r="CJ12" i="1"/>
  <c r="CI12" i="1"/>
  <c r="CH12" i="1"/>
  <c r="CG12" i="1"/>
  <c r="CD12" i="1"/>
  <c r="BY12" i="1"/>
  <c r="BT12" i="1"/>
  <c r="BB12" i="1"/>
  <c r="AP12" i="1"/>
  <c r="AH12" i="1"/>
  <c r="W12" i="1"/>
  <c r="CJ11" i="1"/>
  <c r="CC11" i="1"/>
  <c r="CC15" i="1" s="1"/>
  <c r="CB11" i="1"/>
  <c r="CB15" i="1" s="1"/>
  <c r="CA11" i="1"/>
  <c r="CA15" i="1" s="1"/>
  <c r="BZ11" i="1"/>
  <c r="BX11" i="1"/>
  <c r="BW11" i="1"/>
  <c r="BW15" i="1" s="1"/>
  <c r="BV11" i="1"/>
  <c r="BV15" i="1" s="1"/>
  <c r="BU11" i="1"/>
  <c r="BU15" i="1" s="1"/>
  <c r="BS11" i="1"/>
  <c r="BS15" i="1" s="1"/>
  <c r="BR11" i="1"/>
  <c r="BR15" i="1" s="1"/>
  <c r="BQ11" i="1"/>
  <c r="BQ15" i="1" s="1"/>
  <c r="BP11" i="1"/>
  <c r="BP15" i="1" s="1"/>
  <c r="BO11" i="1"/>
  <c r="BO15" i="1" s="1"/>
  <c r="BN11" i="1"/>
  <c r="BN15" i="1" s="1"/>
  <c r="BM11" i="1"/>
  <c r="BM15" i="1" s="1"/>
  <c r="BL11" i="1"/>
  <c r="BL15" i="1" s="1"/>
  <c r="BK11" i="1"/>
  <c r="BK15" i="1" s="1"/>
  <c r="BJ11" i="1"/>
  <c r="BJ15" i="1" s="1"/>
  <c r="BI11" i="1"/>
  <c r="BI15" i="1" s="1"/>
  <c r="BH11" i="1"/>
  <c r="BH15" i="1" s="1"/>
  <c r="BG11" i="1"/>
  <c r="BG15" i="1" s="1"/>
  <c r="BF11" i="1"/>
  <c r="BF15" i="1" s="1"/>
  <c r="BE11" i="1"/>
  <c r="BE15" i="1" s="1"/>
  <c r="BD11" i="1"/>
  <c r="BD15" i="1" s="1"/>
  <c r="BC11" i="1"/>
  <c r="BA11" i="1"/>
  <c r="BA15" i="1" s="1"/>
  <c r="AZ11" i="1"/>
  <c r="AZ15" i="1" s="1"/>
  <c r="AY11" i="1"/>
  <c r="AY15" i="1" s="1"/>
  <c r="AX11" i="1"/>
  <c r="AX15" i="1" s="1"/>
  <c r="AW11" i="1"/>
  <c r="AW15" i="1" s="1"/>
  <c r="AV11" i="1"/>
  <c r="AV15" i="1" s="1"/>
  <c r="AU11" i="1"/>
  <c r="AU15" i="1" s="1"/>
  <c r="AT11" i="1"/>
  <c r="AT15" i="1" s="1"/>
  <c r="AS11" i="1"/>
  <c r="AS15" i="1" s="1"/>
  <c r="AO11" i="1"/>
  <c r="AO15" i="1" s="1"/>
  <c r="AN11" i="1"/>
  <c r="AN15" i="1" s="1"/>
  <c r="AM11" i="1"/>
  <c r="AM15" i="1" s="1"/>
  <c r="AL11" i="1"/>
  <c r="AL15" i="1" s="1"/>
  <c r="AK11" i="1"/>
  <c r="AK15" i="1" s="1"/>
  <c r="AJ11" i="1"/>
  <c r="AJ15" i="1" s="1"/>
  <c r="AI11" i="1"/>
  <c r="AI15" i="1" s="1"/>
  <c r="AG11" i="1"/>
  <c r="AG15" i="1" s="1"/>
  <c r="AF11" i="1"/>
  <c r="AF15" i="1" s="1"/>
  <c r="AE11" i="1"/>
  <c r="AE15" i="1" s="1"/>
  <c r="AD11" i="1"/>
  <c r="AD15" i="1" s="1"/>
  <c r="AC11" i="1"/>
  <c r="AC15" i="1" s="1"/>
  <c r="AB11" i="1"/>
  <c r="AB15" i="1" s="1"/>
  <c r="AA11" i="1"/>
  <c r="AA15" i="1" s="1"/>
  <c r="Z11" i="1"/>
  <c r="Z15" i="1" s="1"/>
  <c r="Y11" i="1"/>
  <c r="Y15" i="1" s="1"/>
  <c r="X11" i="1"/>
  <c r="X15" i="1" s="1"/>
  <c r="V11" i="1"/>
  <c r="V15" i="1" s="1"/>
  <c r="U11" i="1"/>
  <c r="U15" i="1" s="1"/>
  <c r="T11" i="1"/>
  <c r="T15" i="1" s="1"/>
  <c r="S11" i="1"/>
  <c r="S15" i="1" s="1"/>
  <c r="R11" i="1"/>
  <c r="R15" i="1" s="1"/>
  <c r="Q11" i="1"/>
  <c r="Q15" i="1" s="1"/>
  <c r="P11" i="1"/>
  <c r="P15" i="1" s="1"/>
  <c r="O11" i="1"/>
  <c r="O15" i="1" s="1"/>
  <c r="N11" i="1"/>
  <c r="N15" i="1" s="1"/>
  <c r="M11" i="1"/>
  <c r="M15" i="1" s="1"/>
  <c r="L11" i="1"/>
  <c r="L15" i="1" s="1"/>
  <c r="K11" i="1"/>
  <c r="K15" i="1" s="1"/>
  <c r="J11" i="1"/>
  <c r="J15" i="1" s="1"/>
  <c r="I11" i="1"/>
  <c r="I15" i="1" s="1"/>
  <c r="H11" i="1"/>
  <c r="H15" i="1" s="1"/>
  <c r="G11" i="1"/>
  <c r="G15" i="1" s="1"/>
  <c r="F11" i="1"/>
  <c r="F15" i="1" s="1"/>
  <c r="E11" i="1"/>
  <c r="E15" i="1" s="1"/>
  <c r="D11" i="1"/>
  <c r="D15" i="1" s="1"/>
  <c r="C11" i="1"/>
  <c r="C15" i="1" s="1"/>
  <c r="B11" i="1"/>
  <c r="B15" i="1" s="1"/>
  <c r="CK10" i="1"/>
  <c r="CI10" i="1"/>
  <c r="CH10" i="1"/>
  <c r="CG10" i="1"/>
  <c r="CD10" i="1"/>
  <c r="BY10" i="1"/>
  <c r="BT10" i="1"/>
  <c r="BB10" i="1"/>
  <c r="AP10" i="1"/>
  <c r="AH10" i="1"/>
  <c r="W10" i="1"/>
  <c r="CK9" i="1"/>
  <c r="CI9" i="1"/>
  <c r="CH9" i="1"/>
  <c r="CG9" i="1"/>
  <c r="CD9" i="1"/>
  <c r="BY9" i="1"/>
  <c r="BT9" i="1"/>
  <c r="BB9" i="1"/>
  <c r="AP9" i="1"/>
  <c r="AH9" i="1"/>
  <c r="W9" i="1"/>
  <c r="D20" i="1" l="1"/>
  <c r="M20" i="1"/>
  <c r="BL20" i="1"/>
  <c r="AX20" i="1"/>
  <c r="AX30" i="1" s="1"/>
  <c r="C20" i="1"/>
  <c r="O20" i="1"/>
  <c r="I20" i="1"/>
  <c r="AT20" i="1"/>
  <c r="AT30" i="1" s="1"/>
  <c r="AJ20" i="1"/>
  <c r="BF20" i="1"/>
  <c r="BP20" i="1"/>
  <c r="AZ20" i="1"/>
  <c r="AZ30" i="1" s="1"/>
  <c r="S20" i="1"/>
  <c r="AD20" i="1"/>
  <c r="AR20" i="1"/>
  <c r="AR30" i="1" s="1"/>
  <c r="CH24" i="1"/>
  <c r="U29" i="1"/>
  <c r="BC29" i="1"/>
  <c r="BN29" i="1"/>
  <c r="V20" i="1"/>
  <c r="AS29" i="1"/>
  <c r="AU20" i="1"/>
  <c r="AU30" i="1" s="1"/>
  <c r="BG20" i="1"/>
  <c r="BQ20" i="1"/>
  <c r="AW20" i="1"/>
  <c r="AW30" i="1" s="1"/>
  <c r="BY24" i="1"/>
  <c r="CK11" i="1"/>
  <c r="CK15" i="1" s="1"/>
  <c r="E20" i="1"/>
  <c r="Q20" i="1"/>
  <c r="Q30" i="1" s="1"/>
  <c r="BI20" i="1"/>
  <c r="BS20" i="1"/>
  <c r="M29" i="1"/>
  <c r="AC20" i="1"/>
  <c r="BH20" i="1"/>
  <c r="H20" i="1"/>
  <c r="T20" i="1"/>
  <c r="X20" i="1"/>
  <c r="BN20" i="1"/>
  <c r="AK29" i="1"/>
  <c r="N29" i="1"/>
  <c r="AS20" i="1"/>
  <c r="AS30" i="1" s="1"/>
  <c r="BD20" i="1"/>
  <c r="AB29" i="1"/>
  <c r="B20" i="1"/>
  <c r="N20" i="1"/>
  <c r="AC29" i="1"/>
  <c r="BT19" i="1"/>
  <c r="T29" i="1"/>
  <c r="X29" i="1"/>
  <c r="BJ20" i="1"/>
  <c r="AG29" i="1"/>
  <c r="C29" i="1"/>
  <c r="BU20" i="1"/>
  <c r="BW29" i="1"/>
  <c r="D29" i="1"/>
  <c r="CH28" i="1"/>
  <c r="BM20" i="1"/>
  <c r="K20" i="1"/>
  <c r="BB24" i="1"/>
  <c r="CJ28" i="1"/>
  <c r="CD11" i="1"/>
  <c r="CD15" i="1" s="1"/>
  <c r="W19" i="1"/>
  <c r="CD19" i="1"/>
  <c r="AQ29" i="1"/>
  <c r="BV20" i="1"/>
  <c r="CI28" i="1"/>
  <c r="BR20" i="1"/>
  <c r="G20" i="1"/>
  <c r="R20" i="1"/>
  <c r="AB20" i="1"/>
  <c r="CJ15" i="1"/>
  <c r="CI24" i="1"/>
  <c r="BG29" i="1"/>
  <c r="BQ29" i="1"/>
  <c r="BY19" i="1"/>
  <c r="W24" i="1"/>
  <c r="BH29" i="1"/>
  <c r="BR29" i="1"/>
  <c r="CI19" i="1"/>
  <c r="CK24" i="1"/>
  <c r="AW29" i="1"/>
  <c r="J20" i="1"/>
  <c r="U20" i="1"/>
  <c r="AE20" i="1"/>
  <c r="BA20" i="1"/>
  <c r="BA30" i="1" s="1"/>
  <c r="CJ19" i="1"/>
  <c r="AH24" i="1"/>
  <c r="CG24" i="1"/>
  <c r="J29" i="1"/>
  <c r="AX29" i="1"/>
  <c r="K29" i="1"/>
  <c r="L20" i="1"/>
  <c r="AG20" i="1"/>
  <c r="AO20" i="1"/>
  <c r="AH19" i="1"/>
  <c r="CB20" i="1"/>
  <c r="AM29" i="1"/>
  <c r="AF29" i="1"/>
  <c r="AN29" i="1"/>
  <c r="AZ29" i="1"/>
  <c r="BL29" i="1"/>
  <c r="BT11" i="1"/>
  <c r="BT15" i="1" s="1"/>
  <c r="CF29" i="1"/>
  <c r="CC20" i="1"/>
  <c r="AN20" i="1"/>
  <c r="AQ20" i="1"/>
  <c r="AQ30" i="1" s="1"/>
  <c r="B29" i="1"/>
  <c r="AO29" i="1"/>
  <c r="BA29" i="1"/>
  <c r="BM29" i="1"/>
  <c r="Y20" i="1"/>
  <c r="AH11" i="1"/>
  <c r="AH15" i="1" s="1"/>
  <c r="CH19" i="1"/>
  <c r="CJ24" i="1"/>
  <c r="Y29" i="1"/>
  <c r="AI29" i="1"/>
  <c r="AR29" i="1"/>
  <c r="BX29" i="1"/>
  <c r="Z20" i="1"/>
  <c r="BW20" i="1"/>
  <c r="BT24" i="1"/>
  <c r="E29" i="1"/>
  <c r="O29" i="1"/>
  <c r="Z29" i="1"/>
  <c r="BD29" i="1"/>
  <c r="CE20" i="1"/>
  <c r="AA20" i="1"/>
  <c r="BE20" i="1"/>
  <c r="BO20" i="1"/>
  <c r="BY11" i="1"/>
  <c r="BY15" i="1" s="1"/>
  <c r="CK19" i="1"/>
  <c r="BB19" i="1"/>
  <c r="CF20" i="1"/>
  <c r="CD24" i="1"/>
  <c r="AH28" i="1"/>
  <c r="CG28" i="1"/>
  <c r="BY28" i="1"/>
  <c r="F29" i="1"/>
  <c r="P29" i="1"/>
  <c r="AJ29" i="1"/>
  <c r="BE29" i="1"/>
  <c r="BT28" i="1"/>
  <c r="BZ29" i="1"/>
  <c r="G29" i="1"/>
  <c r="AA29" i="1"/>
  <c r="AT29" i="1"/>
  <c r="BF29" i="1"/>
  <c r="BP29" i="1"/>
  <c r="P20" i="1"/>
  <c r="CH11" i="1"/>
  <c r="CH15" i="1" s="1"/>
  <c r="AV20" i="1"/>
  <c r="AV30" i="1" s="1"/>
  <c r="H29" i="1"/>
  <c r="R29" i="1"/>
  <c r="AU29" i="1"/>
  <c r="CA29" i="1"/>
  <c r="F20" i="1"/>
  <c r="CI11" i="1"/>
  <c r="CI15" i="1" s="1"/>
  <c r="AP19" i="1"/>
  <c r="CK28" i="1"/>
  <c r="I29" i="1"/>
  <c r="S29" i="1"/>
  <c r="AV29" i="1"/>
  <c r="CB29" i="1"/>
  <c r="BC15" i="1"/>
  <c r="BC20" i="1" s="1"/>
  <c r="AL29" i="1"/>
  <c r="BI29" i="1"/>
  <c r="BS29" i="1"/>
  <c r="CC29" i="1"/>
  <c r="AY20" i="1"/>
  <c r="AY30" i="1" s="1"/>
  <c r="AD29" i="1"/>
  <c r="BJ29" i="1"/>
  <c r="AF20" i="1"/>
  <c r="BK20" i="1"/>
  <c r="AM20" i="1"/>
  <c r="CA20" i="1"/>
  <c r="BV29" i="1"/>
  <c r="AP28" i="1"/>
  <c r="L29" i="1"/>
  <c r="V29" i="1"/>
  <c r="AE29" i="1"/>
  <c r="AY29" i="1"/>
  <c r="BK29" i="1"/>
  <c r="BU29" i="1"/>
  <c r="CE29" i="1"/>
  <c r="AI20" i="1"/>
  <c r="AK20" i="1"/>
  <c r="AL20" i="1"/>
  <c r="BB28" i="1"/>
  <c r="W11" i="1"/>
  <c r="W15" i="1" s="1"/>
  <c r="BX15" i="1"/>
  <c r="BX20" i="1" s="1"/>
  <c r="BO29" i="1"/>
  <c r="CG19" i="1"/>
  <c r="CD28" i="1"/>
  <c r="BZ15" i="1"/>
  <c r="BZ20" i="1" s="1"/>
  <c r="CG15" i="1"/>
  <c r="W28" i="1"/>
  <c r="BB11" i="1"/>
  <c r="BB15" i="1" s="1"/>
  <c r="AP11" i="1"/>
  <c r="AP15" i="1" s="1"/>
  <c r="AP24" i="1"/>
  <c r="AB30" i="1" l="1"/>
  <c r="T30" i="1"/>
  <c r="CH29" i="1"/>
  <c r="CE30" i="1"/>
  <c r="K30" i="1"/>
  <c r="BL30" i="1"/>
  <c r="D30" i="1"/>
  <c r="BF30" i="1"/>
  <c r="BP30" i="1"/>
  <c r="M30" i="1"/>
  <c r="O30" i="1"/>
  <c r="AK30" i="1"/>
  <c r="S30" i="1"/>
  <c r="I30" i="1"/>
  <c r="C30" i="1"/>
  <c r="L30" i="1"/>
  <c r="BI30" i="1"/>
  <c r="AD30" i="1"/>
  <c r="AJ30" i="1"/>
  <c r="BN30" i="1"/>
  <c r="BG30" i="1"/>
  <c r="AC30" i="1"/>
  <c r="X30" i="1"/>
  <c r="AM30" i="1"/>
  <c r="U30" i="1"/>
  <c r="V30" i="1"/>
  <c r="BQ30" i="1"/>
  <c r="BB29" i="1"/>
  <c r="AA30" i="1"/>
  <c r="CB30" i="1"/>
  <c r="BY29" i="1"/>
  <c r="B30" i="1"/>
  <c r="BH30" i="1"/>
  <c r="BD30" i="1"/>
  <c r="BM30" i="1"/>
  <c r="BS30" i="1"/>
  <c r="BU30" i="1"/>
  <c r="Y30" i="1"/>
  <c r="BE30" i="1"/>
  <c r="E30" i="1"/>
  <c r="CA30" i="1"/>
  <c r="CK29" i="1"/>
  <c r="CD29" i="1"/>
  <c r="H30" i="1"/>
  <c r="CJ20" i="1"/>
  <c r="N30" i="1"/>
  <c r="BT29" i="1"/>
  <c r="BJ30" i="1"/>
  <c r="BB20" i="1"/>
  <c r="W29" i="1"/>
  <c r="W20" i="1"/>
  <c r="G30" i="1"/>
  <c r="BR30" i="1"/>
  <c r="R30" i="1"/>
  <c r="AG30" i="1"/>
  <c r="AP29" i="1"/>
  <c r="Z30" i="1"/>
  <c r="CG29" i="1"/>
  <c r="CJ29" i="1"/>
  <c r="AO30" i="1"/>
  <c r="AH29" i="1"/>
  <c r="AN30" i="1"/>
  <c r="BT20" i="1"/>
  <c r="AF30" i="1"/>
  <c r="AE30" i="1"/>
  <c r="CF30" i="1"/>
  <c r="F30" i="1"/>
  <c r="CD20" i="1"/>
  <c r="BW30" i="1"/>
  <c r="BX30" i="1"/>
  <c r="CK20" i="1"/>
  <c r="AP20" i="1"/>
  <c r="BZ30" i="1"/>
  <c r="AI30" i="1"/>
  <c r="CH20" i="1"/>
  <c r="CI20" i="1"/>
  <c r="CI29" i="1"/>
  <c r="BV30" i="1"/>
  <c r="AL30" i="1"/>
  <c r="AH20" i="1"/>
  <c r="J30" i="1"/>
  <c r="BY20" i="1"/>
  <c r="CC30" i="1"/>
  <c r="BC30" i="1"/>
  <c r="P30" i="1"/>
  <c r="BO30" i="1"/>
  <c r="BK30" i="1"/>
  <c r="CG20" i="1"/>
  <c r="CL29" i="1" l="1"/>
  <c r="CH30" i="1"/>
  <c r="BY30" i="1"/>
  <c r="BB30" i="1"/>
  <c r="CJ30" i="1"/>
  <c r="W30" i="1"/>
  <c r="BT30" i="1"/>
  <c r="CK30" i="1"/>
  <c r="CG30" i="1"/>
  <c r="CD30" i="1"/>
  <c r="AH30" i="1"/>
  <c r="AP30" i="1"/>
  <c r="CI30" i="1"/>
  <c r="CL30" i="1" l="1"/>
</calcChain>
</file>

<file path=xl/sharedStrings.xml><?xml version="1.0" encoding="utf-8"?>
<sst xmlns="http://schemas.openxmlformats.org/spreadsheetml/2006/main" count="164" uniqueCount="65">
  <si>
    <t>SPITALE 2023</t>
  </si>
  <si>
    <t>Total Spital Judetean Satu Mare</t>
  </si>
  <si>
    <t>Total Spital TBC Satu Mare</t>
  </si>
  <si>
    <t>Total Spital Negresti Oas</t>
  </si>
  <si>
    <t>TOTAL                                                      Sp. Clinic CF                                           -sectia SATU MARE</t>
  </si>
  <si>
    <t>Total Spital Municipal Carei</t>
  </si>
  <si>
    <t>TOTAL  MANITOU MED-Clinica Gynoprax</t>
  </si>
  <si>
    <t>TOTAL SARA CLINIC</t>
  </si>
  <si>
    <t>SC VITREUM MEDICAL SRL</t>
  </si>
  <si>
    <t>TOTAL  SC VITREUM MEDICAL SRL</t>
  </si>
  <si>
    <t>TOTAL GENERAL</t>
  </si>
  <si>
    <t>Sectii DRG</t>
  </si>
  <si>
    <t>CRONICI                                Psihiatrie cronici</t>
  </si>
  <si>
    <t>CRONICI                               Rec.neurologica</t>
  </si>
  <si>
    <t>CRONICI                       Neonatologie prem.</t>
  </si>
  <si>
    <t>CRONICI                      Rec. Pediatrica</t>
  </si>
  <si>
    <t>CRONICI                                    Interne</t>
  </si>
  <si>
    <t xml:space="preserve">TOTAL SECTII CRONICI                                 </t>
  </si>
  <si>
    <t>Spitalizari de zi</t>
  </si>
  <si>
    <t>COMPLEXITATEA CAZURILOR</t>
  </si>
  <si>
    <t>CHELTUIELI EFECTIV REALIZATE</t>
  </si>
  <si>
    <t xml:space="preserve">SECTII CRONICI                                 </t>
  </si>
  <si>
    <t>DRG</t>
  </si>
  <si>
    <t>INGRIJIRI PALEATIVE</t>
  </si>
  <si>
    <t>Spitalizari de zi CG/CPU</t>
  </si>
  <si>
    <t>CRONICI rec pediatrica</t>
  </si>
  <si>
    <t>CRONICI rec balneologica</t>
  </si>
  <si>
    <t>CRONICI  balneologie pediatrica</t>
  </si>
  <si>
    <t xml:space="preserve">CRONICI psihiatrie </t>
  </si>
  <si>
    <t>ACUTI</t>
  </si>
  <si>
    <t>CRONICI                                                          Rec. ortopedie</t>
  </si>
  <si>
    <t>CRONICI                                                           Rec. reomatologie</t>
  </si>
  <si>
    <t>Contractat</t>
  </si>
  <si>
    <t>Decontat</t>
  </si>
  <si>
    <t>contractat</t>
  </si>
  <si>
    <t>decontat</t>
  </si>
  <si>
    <t>dec.2022</t>
  </si>
  <si>
    <t>reg.2022</t>
  </si>
  <si>
    <t xml:space="preserve">   an 2022</t>
  </si>
  <si>
    <t>ianuarie</t>
  </si>
  <si>
    <t>februarie</t>
  </si>
  <si>
    <t>martie</t>
  </si>
  <si>
    <t>trim.I</t>
  </si>
  <si>
    <t>aprilie</t>
  </si>
  <si>
    <t>mai</t>
  </si>
  <si>
    <t>iunie</t>
  </si>
  <si>
    <t>trim.II</t>
  </si>
  <si>
    <t>sem. I</t>
  </si>
  <si>
    <t>iulie</t>
  </si>
  <si>
    <t>august</t>
  </si>
  <si>
    <t>septembrie</t>
  </si>
  <si>
    <t>trim.III</t>
  </si>
  <si>
    <t>octombrie</t>
  </si>
  <si>
    <t>noiembrie</t>
  </si>
  <si>
    <t>decembrie</t>
  </si>
  <si>
    <t>trim IV</t>
  </si>
  <si>
    <t>sem II</t>
  </si>
  <si>
    <t>TOTAL</t>
  </si>
  <si>
    <t xml:space="preserve"> Spital Judetean Satu Mare</t>
  </si>
  <si>
    <t>Spital TBC Satu Mare</t>
  </si>
  <si>
    <t>Spital Negresti Oas</t>
  </si>
  <si>
    <t xml:space="preserve"> Sp. Clinic CF                                           -sectia SATU MARE</t>
  </si>
  <si>
    <t>Spital Municipal Carei</t>
  </si>
  <si>
    <t xml:space="preserve"> MANITOU MED-Clinica Gynoprax</t>
  </si>
  <si>
    <t>SARA CLINIC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</si>
</sst>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"/>
  </numFmts>
  <fonts count="27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4"/>
      <color rgb="FFFF0000"/>
      <name val="Arial"/>
      <family val="2"/>
    </font>
    <font>
      <sz val="11"/>
      <name val="Calibri"/>
      <family val="2"/>
      <charset val="238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5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5"/>
      <color theme="1"/>
      <name val="Calibri"/>
      <family val="2"/>
      <scheme val="minor"/>
    </font>
    <font>
      <sz val="11"/>
      <color rgb="FFFF0000"/>
      <name val="Arial"/>
      <family val="2"/>
    </font>
    <font>
      <sz val="15"/>
      <name val="Calibri"/>
      <family val="2"/>
      <charset val="238"/>
      <scheme val="minor"/>
    </font>
    <font>
      <b/>
      <sz val="11"/>
      <color rgb="FFFF0000"/>
      <name val="Arial"/>
      <family val="2"/>
    </font>
    <font>
      <sz val="15"/>
      <name val="Arial"/>
      <family val="2"/>
    </font>
    <font>
      <b/>
      <sz val="13"/>
      <color indexed="12"/>
      <name val="Arial"/>
      <family val="2"/>
    </font>
    <font>
      <sz val="11"/>
      <color rgb="FF0000FF"/>
      <name val="Arial"/>
      <family val="2"/>
    </font>
    <font>
      <sz val="13"/>
      <color rgb="FFFF0000"/>
      <name val="Arial"/>
      <family val="2"/>
    </font>
    <font>
      <b/>
      <sz val="13"/>
      <color rgb="FF00B0F0"/>
      <name val="Arial"/>
      <family val="2"/>
    </font>
    <font>
      <sz val="14"/>
      <color rgb="FF00B0F0"/>
      <name val="Arial"/>
      <family val="2"/>
    </font>
    <font>
      <b/>
      <sz val="14"/>
      <color rgb="FFFF0000"/>
      <name val="Arial"/>
      <family val="2"/>
    </font>
    <font>
      <b/>
      <sz val="11"/>
      <color rgb="FF7030A0"/>
      <name val="Arial"/>
      <family val="2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" fontId="1" fillId="2" borderId="0" xfId="0" applyNumberFormat="1" applyFont="1" applyFill="1"/>
    <xf numFmtId="4" fontId="3" fillId="2" borderId="0" xfId="0" applyNumberFormat="1" applyFont="1" applyFill="1"/>
    <xf numFmtId="4" fontId="5" fillId="2" borderId="0" xfId="0" applyNumberFormat="1" applyFont="1" applyFill="1"/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4" fontId="6" fillId="2" borderId="0" xfId="0" applyNumberFormat="1" applyFont="1" applyFill="1" applyAlignment="1">
      <alignment horizontal="right"/>
    </xf>
    <xf numFmtId="4" fontId="7" fillId="2" borderId="1" xfId="0" applyNumberFormat="1" applyFont="1" applyFill="1" applyBorder="1"/>
    <xf numFmtId="4" fontId="7" fillId="2" borderId="2" xfId="0" applyNumberFormat="1" applyFont="1" applyFill="1" applyBorder="1"/>
    <xf numFmtId="4" fontId="7" fillId="2" borderId="3" xfId="0" applyNumberFormat="1" applyFont="1" applyFill="1" applyBorder="1"/>
    <xf numFmtId="4" fontId="8" fillId="2" borderId="0" xfId="0" applyNumberFormat="1" applyFont="1" applyFill="1"/>
    <xf numFmtId="1" fontId="7" fillId="2" borderId="6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wrapText="1"/>
    </xf>
    <xf numFmtId="4" fontId="8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4" fontId="9" fillId="2" borderId="7" xfId="0" applyNumberFormat="1" applyFont="1" applyFill="1" applyBorder="1" applyAlignment="1">
      <alignment horizontal="center"/>
    </xf>
    <xf numFmtId="4" fontId="8" fillId="2" borderId="7" xfId="0" applyNumberFormat="1" applyFont="1" applyFill="1" applyBorder="1"/>
    <xf numFmtId="4" fontId="3" fillId="2" borderId="8" xfId="0" applyNumberFormat="1" applyFont="1" applyFill="1" applyBorder="1"/>
    <xf numFmtId="4" fontId="7" fillId="2" borderId="7" xfId="0" applyNumberFormat="1" applyFont="1" applyFill="1" applyBorder="1"/>
    <xf numFmtId="4" fontId="5" fillId="2" borderId="8" xfId="0" applyNumberFormat="1" applyFont="1" applyFill="1" applyBorder="1"/>
    <xf numFmtId="4" fontId="14" fillId="2" borderId="2" xfId="0" applyNumberFormat="1" applyFont="1" applyFill="1" applyBorder="1" applyAlignment="1">
      <alignment wrapText="1"/>
    </xf>
    <xf numFmtId="4" fontId="3" fillId="2" borderId="7" xfId="0" applyNumberFormat="1" applyFont="1" applyFill="1" applyBorder="1"/>
    <xf numFmtId="4" fontId="15" fillId="2" borderId="0" xfId="0" applyNumberFormat="1" applyFont="1" applyFill="1"/>
    <xf numFmtId="4" fontId="16" fillId="2" borderId="7" xfId="0" applyNumberFormat="1" applyFont="1" applyFill="1" applyBorder="1" applyAlignment="1">
      <alignment wrapText="1"/>
    </xf>
    <xf numFmtId="4" fontId="2" fillId="2" borderId="7" xfId="0" applyNumberFormat="1" applyFont="1" applyFill="1" applyBorder="1"/>
    <xf numFmtId="4" fontId="2" fillId="2" borderId="8" xfId="0" applyNumberFormat="1" applyFont="1" applyFill="1" applyBorder="1"/>
    <xf numFmtId="4" fontId="18" fillId="2" borderId="9" xfId="0" applyNumberFormat="1" applyFont="1" applyFill="1" applyBorder="1"/>
    <xf numFmtId="4" fontId="18" fillId="2" borderId="10" xfId="0" applyNumberFormat="1" applyFont="1" applyFill="1" applyBorder="1"/>
    <xf numFmtId="4" fontId="18" fillId="2" borderId="7" xfId="0" applyNumberFormat="1" applyFont="1" applyFill="1" applyBorder="1"/>
    <xf numFmtId="4" fontId="18" fillId="2" borderId="11" xfId="0" applyNumberFormat="1" applyFont="1" applyFill="1" applyBorder="1"/>
    <xf numFmtId="4" fontId="19" fillId="2" borderId="0" xfId="0" applyNumberFormat="1" applyFont="1" applyFill="1"/>
    <xf numFmtId="4" fontId="12" fillId="2" borderId="2" xfId="0" applyNumberFormat="1" applyFont="1" applyFill="1" applyBorder="1" applyAlignment="1">
      <alignment wrapText="1"/>
    </xf>
    <xf numFmtId="4" fontId="23" fillId="2" borderId="8" xfId="0" applyNumberFormat="1" applyFont="1" applyFill="1" applyBorder="1"/>
    <xf numFmtId="4" fontId="5" fillId="2" borderId="7" xfId="0" applyNumberFormat="1" applyFont="1" applyFill="1" applyBorder="1"/>
    <xf numFmtId="4" fontId="21" fillId="2" borderId="0" xfId="0" applyNumberFormat="1" applyFont="1" applyFill="1"/>
    <xf numFmtId="4" fontId="1" fillId="2" borderId="0" xfId="0" applyNumberFormat="1" applyFont="1" applyFill="1" applyAlignment="1">
      <alignment horizontal="center"/>
    </xf>
    <xf numFmtId="4" fontId="7" fillId="2" borderId="2" xfId="0" applyNumberFormat="1" applyFont="1" applyFill="1" applyBorder="1" applyAlignment="1">
      <alignment wrapText="1"/>
    </xf>
    <xf numFmtId="4" fontId="7" fillId="2" borderId="2" xfId="0" applyNumberFormat="1" applyFont="1" applyFill="1" applyBorder="1" applyAlignment="1">
      <alignment vertical="center" wrapText="1"/>
    </xf>
    <xf numFmtId="4" fontId="7" fillId="2" borderId="7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/>
    <xf numFmtId="4" fontId="2" fillId="2" borderId="2" xfId="0" applyNumberFormat="1" applyFont="1" applyFill="1" applyBorder="1"/>
    <xf numFmtId="4" fontId="7" fillId="2" borderId="12" xfId="0" applyNumberFormat="1" applyFont="1" applyFill="1" applyBorder="1" applyAlignment="1">
      <alignment vertical="center" wrapText="1"/>
    </xf>
    <xf numFmtId="4" fontId="7" fillId="2" borderId="13" xfId="0" applyNumberFormat="1" applyFont="1" applyFill="1" applyBorder="1" applyAlignment="1">
      <alignment vertical="center" wrapText="1"/>
    </xf>
    <xf numFmtId="4" fontId="3" fillId="2" borderId="15" xfId="0" applyNumberFormat="1" applyFont="1" applyFill="1" applyBorder="1"/>
    <xf numFmtId="4" fontId="9" fillId="2" borderId="2" xfId="0" applyNumberFormat="1" applyFont="1" applyFill="1" applyBorder="1" applyAlignment="1">
      <alignment horizontal="center"/>
    </xf>
    <xf numFmtId="4" fontId="9" fillId="2" borderId="14" xfId="0" applyNumberFormat="1" applyFont="1" applyFill="1" applyBorder="1" applyAlignment="1">
      <alignment horizontal="center"/>
    </xf>
    <xf numFmtId="4" fontId="10" fillId="2" borderId="0" xfId="0" applyNumberFormat="1" applyFont="1" applyFill="1" applyAlignment="1">
      <alignment horizontal="center"/>
    </xf>
    <xf numFmtId="49" fontId="7" fillId="2" borderId="7" xfId="0" applyNumberFormat="1" applyFont="1" applyFill="1" applyBorder="1"/>
    <xf numFmtId="4" fontId="3" fillId="2" borderId="2" xfId="0" applyNumberFormat="1" applyFont="1" applyFill="1" applyBorder="1"/>
    <xf numFmtId="1" fontId="7" fillId="2" borderId="7" xfId="0" applyNumberFormat="1" applyFont="1" applyFill="1" applyBorder="1"/>
    <xf numFmtId="4" fontId="7" fillId="2" borderId="7" xfId="0" applyNumberFormat="1" applyFont="1" applyFill="1" applyBorder="1" applyAlignment="1">
      <alignment horizontal="left" vertical="center"/>
    </xf>
    <xf numFmtId="4" fontId="7" fillId="2" borderId="0" xfId="0" applyNumberFormat="1" applyFont="1" applyFill="1"/>
    <xf numFmtId="4" fontId="11" fillId="2" borderId="0" xfId="0" applyNumberFormat="1" applyFont="1" applyFill="1"/>
    <xf numFmtId="4" fontId="13" fillId="2" borderId="2" xfId="0" applyNumberFormat="1" applyFont="1" applyFill="1" applyBorder="1" applyAlignment="1">
      <alignment wrapText="1"/>
    </xf>
    <xf numFmtId="4" fontId="13" fillId="2" borderId="7" xfId="0" applyNumberFormat="1" applyFont="1" applyFill="1" applyBorder="1" applyAlignment="1" applyProtection="1">
      <alignment wrapText="1"/>
      <protection locked="0" hidden="1"/>
    </xf>
    <xf numFmtId="4" fontId="13" fillId="2" borderId="2" xfId="0" applyNumberFormat="1" applyFont="1" applyFill="1" applyBorder="1" applyAlignment="1" applyProtection="1">
      <alignment wrapText="1"/>
      <protection locked="0" hidden="1"/>
    </xf>
    <xf numFmtId="4" fontId="12" fillId="2" borderId="7" xfId="0" applyNumberFormat="1" applyFont="1" applyFill="1" applyBorder="1" applyAlignment="1" applyProtection="1">
      <alignment wrapText="1"/>
      <protection locked="0" hidden="1"/>
    </xf>
    <xf numFmtId="4" fontId="17" fillId="2" borderId="0" xfId="0" applyNumberFormat="1" applyFont="1" applyFill="1"/>
    <xf numFmtId="164" fontId="1" fillId="2" borderId="0" xfId="0" applyNumberFormat="1" applyFont="1" applyFill="1"/>
    <xf numFmtId="4" fontId="3" fillId="2" borderId="9" xfId="0" applyNumberFormat="1" applyFont="1" applyFill="1" applyBorder="1"/>
    <xf numFmtId="4" fontId="20" fillId="2" borderId="0" xfId="0" applyNumberFormat="1" applyFont="1" applyFill="1"/>
    <xf numFmtId="4" fontId="22" fillId="2" borderId="0" xfId="0" applyNumberFormat="1" applyFont="1" applyFill="1"/>
    <xf numFmtId="4" fontId="24" fillId="2" borderId="8" xfId="0" applyNumberFormat="1" applyFont="1" applyFill="1" applyBorder="1"/>
    <xf numFmtId="4" fontId="25" fillId="2" borderId="0" xfId="0" applyNumberFormat="1" applyFont="1" applyFill="1"/>
    <xf numFmtId="4" fontId="7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right"/>
    </xf>
    <xf numFmtId="4" fontId="26" fillId="2" borderId="15" xfId="0" applyNumberFormat="1" applyFont="1" applyFill="1" applyBorder="1"/>
    <xf numFmtId="4" fontId="7" fillId="2" borderId="8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wrapText="1"/>
    </xf>
    <xf numFmtId="4" fontId="7" fillId="2" borderId="4" xfId="0" applyNumberFormat="1" applyFont="1" applyFill="1" applyBorder="1" applyAlignment="1">
      <alignment horizont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wrapText="1"/>
    </xf>
    <xf numFmtId="4" fontId="7" fillId="2" borderId="2" xfId="0" applyNumberFormat="1" applyFont="1" applyFill="1" applyBorder="1" applyAlignment="1">
      <alignment horizontal="center"/>
    </xf>
    <xf numFmtId="4" fontId="7" fillId="2" borderId="4" xfId="0" applyNumberFormat="1" applyFont="1" applyFill="1" applyBorder="1" applyAlignment="1">
      <alignment horizontal="center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EF202-F606-4CB3-89FE-11395A0191A0}">
  <dimension ref="A1:CQ40"/>
  <sheetViews>
    <sheetView tabSelected="1" zoomScaleNormal="100" workbookViewId="0">
      <selection activeCell="CN13" sqref="CN13"/>
    </sheetView>
  </sheetViews>
  <sheetFormatPr defaultColWidth="9.140625" defaultRowHeight="14.25" x14ac:dyDescent="0.2"/>
  <cols>
    <col min="1" max="1" width="12.85546875" style="1" customWidth="1"/>
    <col min="2" max="2" width="19.28515625" style="1" customWidth="1"/>
    <col min="3" max="3" width="10.28515625" style="1" hidden="1" customWidth="1"/>
    <col min="4" max="4" width="9.28515625" style="1" hidden="1" customWidth="1"/>
    <col min="5" max="5" width="10.28515625" style="1" hidden="1" customWidth="1"/>
    <col min="6" max="6" width="9" style="1" hidden="1" customWidth="1"/>
    <col min="7" max="7" width="10.28515625" style="1" hidden="1" customWidth="1"/>
    <col min="8" max="8" width="22.42578125" style="1" hidden="1" customWidth="1"/>
    <col min="9" max="9" width="10.28515625" style="1" hidden="1" customWidth="1"/>
    <col min="10" max="10" width="9" style="1" hidden="1" customWidth="1"/>
    <col min="11" max="11" width="10.28515625" style="1" hidden="1" customWidth="1"/>
    <col min="12" max="12" width="9" style="1" hidden="1" customWidth="1"/>
    <col min="13" max="13" width="19.140625" style="1" customWidth="1"/>
    <col min="14" max="14" width="17.85546875" style="1" customWidth="1"/>
    <col min="15" max="15" width="10.28515625" style="1" hidden="1" customWidth="1"/>
    <col min="16" max="16" width="22.42578125" style="1" hidden="1" customWidth="1"/>
    <col min="17" max="17" width="10.28515625" style="1" hidden="1" customWidth="1"/>
    <col min="18" max="18" width="9" style="1" hidden="1" customWidth="1"/>
    <col min="19" max="19" width="10.28515625" style="1" hidden="1" customWidth="1"/>
    <col min="20" max="20" width="9" style="1" hidden="1" customWidth="1"/>
    <col min="21" max="21" width="18.85546875" style="1" hidden="1" customWidth="1"/>
    <col min="22" max="22" width="19.42578125" style="1" hidden="1" customWidth="1"/>
    <col min="23" max="23" width="19.42578125" style="1" bestFit="1" customWidth="1"/>
    <col min="24" max="24" width="17.5703125" style="1" customWidth="1"/>
    <col min="25" max="25" width="10.28515625" style="1" hidden="1" customWidth="1"/>
    <col min="26" max="26" width="9" style="1" hidden="1" customWidth="1"/>
    <col min="27" max="27" width="17.85546875" style="1" bestFit="1" customWidth="1"/>
    <col min="28" max="28" width="17.5703125" style="1" customWidth="1"/>
    <col min="29" max="29" width="15.42578125" style="1" hidden="1" customWidth="1"/>
    <col min="30" max="30" width="15.140625" style="1" hidden="1" customWidth="1"/>
    <col min="31" max="31" width="10" style="1" hidden="1" customWidth="1"/>
    <col min="32" max="32" width="6.7109375" style="1" hidden="1" customWidth="1"/>
    <col min="33" max="33" width="8.85546875" style="1" hidden="1" customWidth="1"/>
    <col min="34" max="36" width="17.85546875" style="1" bestFit="1" customWidth="1"/>
    <col min="37" max="37" width="15.42578125" style="1" bestFit="1" customWidth="1"/>
    <col min="38" max="38" width="17.85546875" style="1" bestFit="1" customWidth="1"/>
    <col min="39" max="39" width="18.28515625" style="1" customWidth="1"/>
    <col min="40" max="41" width="17.85546875" style="1" hidden="1" customWidth="1"/>
    <col min="42" max="42" width="19.42578125" style="1" bestFit="1" customWidth="1"/>
    <col min="43" max="43" width="10.28515625" style="1" hidden="1" customWidth="1"/>
    <col min="44" max="44" width="9" style="1" hidden="1" customWidth="1"/>
    <col min="45" max="45" width="26.85546875" style="1" customWidth="1"/>
    <col min="46" max="46" width="10.28515625" style="1" hidden="1" customWidth="1"/>
    <col min="47" max="47" width="9" style="1" hidden="1" customWidth="1"/>
    <col min="48" max="48" width="10.28515625" style="1" hidden="1" customWidth="1"/>
    <col min="49" max="49" width="9" style="1" hidden="1" customWidth="1"/>
    <col min="50" max="50" width="10.28515625" style="1" hidden="1" customWidth="1"/>
    <col min="51" max="51" width="9" style="1" hidden="1" customWidth="1"/>
    <col min="52" max="52" width="10.28515625" style="1" hidden="1" customWidth="1"/>
    <col min="53" max="53" width="9" style="1" hidden="1" customWidth="1"/>
    <col min="54" max="54" width="25.140625" style="1" customWidth="1"/>
    <col min="55" max="55" width="17.5703125" style="1" customWidth="1"/>
    <col min="56" max="56" width="10.28515625" style="1" hidden="1" customWidth="1"/>
    <col min="57" max="57" width="9" style="1" hidden="1" customWidth="1"/>
    <col min="58" max="58" width="10.28515625" style="1" hidden="1" customWidth="1"/>
    <col min="59" max="59" width="9" style="1" hidden="1" customWidth="1"/>
    <col min="60" max="60" width="10.28515625" style="1" hidden="1" customWidth="1"/>
    <col min="61" max="61" width="9" style="1" hidden="1" customWidth="1"/>
    <col min="62" max="62" width="10.28515625" style="1" hidden="1" customWidth="1"/>
    <col min="63" max="63" width="9" style="1" hidden="1" customWidth="1"/>
    <col min="64" max="64" width="10.28515625" style="1" hidden="1" customWidth="1"/>
    <col min="65" max="65" width="9" style="1" hidden="1" customWidth="1"/>
    <col min="66" max="66" width="20.28515625" style="1" customWidth="1"/>
    <col min="67" max="67" width="18.5703125" style="1" customWidth="1"/>
    <col min="68" max="68" width="10.28515625" style="1" hidden="1" customWidth="1"/>
    <col min="69" max="69" width="2" style="1" hidden="1" customWidth="1"/>
    <col min="70" max="71" width="17.85546875" style="1" hidden="1" customWidth="1"/>
    <col min="72" max="72" width="19.42578125" style="1" bestFit="1" customWidth="1"/>
    <col min="73" max="73" width="21.140625" style="1" customWidth="1"/>
    <col min="74" max="74" width="10" style="1" hidden="1" customWidth="1"/>
    <col min="75" max="75" width="8.85546875" style="1" hidden="1" customWidth="1"/>
    <col min="76" max="76" width="21" style="1" customWidth="1"/>
    <col min="77" max="77" width="21.85546875" style="1" customWidth="1"/>
    <col min="78" max="78" width="19.5703125" style="1" customWidth="1"/>
    <col min="79" max="79" width="21" style="1" customWidth="1"/>
    <col min="80" max="80" width="10" style="1" hidden="1" customWidth="1"/>
    <col min="81" max="81" width="8.85546875" style="1" hidden="1" customWidth="1"/>
    <col min="82" max="82" width="17.85546875" style="1" bestFit="1" customWidth="1"/>
    <col min="83" max="85" width="17.85546875" style="1" customWidth="1"/>
    <col min="86" max="86" width="10.28515625" style="1" hidden="1" customWidth="1"/>
    <col min="87" max="87" width="9" style="1" hidden="1" customWidth="1"/>
    <col min="88" max="88" width="18.28515625" style="1" hidden="1" customWidth="1"/>
    <col min="89" max="89" width="1.5703125" style="1" hidden="1" customWidth="1"/>
    <col min="90" max="90" width="21" style="1" bestFit="1" customWidth="1"/>
    <col min="91" max="91" width="22.5703125" style="1" customWidth="1"/>
    <col min="92" max="92" width="25.140625" style="1" customWidth="1"/>
    <col min="93" max="93" width="16.7109375" style="1" bestFit="1" customWidth="1"/>
    <col min="94" max="94" width="17.28515625" style="1" bestFit="1" customWidth="1"/>
    <col min="95" max="95" width="17.85546875" style="1" bestFit="1" customWidth="1"/>
    <col min="96" max="16384" width="9.140625" style="1"/>
  </cols>
  <sheetData>
    <row r="1" spans="1:94" x14ac:dyDescent="0.2">
      <c r="D1" s="35"/>
      <c r="H1" s="35"/>
      <c r="I1" s="35"/>
      <c r="P1" s="35"/>
    </row>
    <row r="2" spans="1:94" ht="15" x14ac:dyDescent="0.25">
      <c r="B2" s="5" t="s">
        <v>0</v>
      </c>
      <c r="C2" s="5"/>
      <c r="G2" s="35"/>
    </row>
    <row r="3" spans="1:94" ht="18" x14ac:dyDescent="0.25">
      <c r="A3" s="5"/>
      <c r="D3" s="35"/>
      <c r="G3" s="35"/>
      <c r="H3" s="5"/>
      <c r="AL3" s="3"/>
    </row>
    <row r="5" spans="1:94" ht="15.75" thickBot="1" x14ac:dyDescent="0.3">
      <c r="D5" s="4"/>
      <c r="E5" s="4"/>
      <c r="F5" s="4"/>
      <c r="M5" s="5"/>
      <c r="O5" s="4"/>
      <c r="P5" s="4"/>
      <c r="Q5" s="4"/>
      <c r="AM5" s="6"/>
    </row>
    <row r="6" spans="1:94" s="10" customFormat="1" ht="40.5" customHeight="1" x14ac:dyDescent="0.25">
      <c r="A6" s="7"/>
      <c r="B6" s="80" t="s">
        <v>58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76"/>
      <c r="W6" s="67" t="s">
        <v>1</v>
      </c>
      <c r="X6" s="80" t="s">
        <v>59</v>
      </c>
      <c r="Y6" s="80"/>
      <c r="Z6" s="80"/>
      <c r="AA6" s="80"/>
      <c r="AB6" s="80"/>
      <c r="AC6" s="80"/>
      <c r="AD6" s="80"/>
      <c r="AE6" s="80"/>
      <c r="AF6" s="80"/>
      <c r="AG6" s="76"/>
      <c r="AH6" s="67" t="s">
        <v>2</v>
      </c>
      <c r="AI6" s="80" t="s">
        <v>60</v>
      </c>
      <c r="AJ6" s="80"/>
      <c r="AK6" s="80"/>
      <c r="AL6" s="80"/>
      <c r="AM6" s="80"/>
      <c r="AN6" s="80"/>
      <c r="AO6" s="76"/>
      <c r="AP6" s="67" t="s">
        <v>3</v>
      </c>
      <c r="AQ6" s="8"/>
      <c r="AR6" s="9"/>
      <c r="AS6" s="74" t="s">
        <v>61</v>
      </c>
      <c r="AT6" s="74"/>
      <c r="AU6" s="74"/>
      <c r="AV6" s="74"/>
      <c r="AW6" s="74"/>
      <c r="AX6" s="74"/>
      <c r="AY6" s="74"/>
      <c r="AZ6" s="74"/>
      <c r="BA6" s="72"/>
      <c r="BB6" s="67" t="s">
        <v>4</v>
      </c>
      <c r="BC6" s="70" t="s">
        <v>62</v>
      </c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3"/>
      <c r="BT6" s="67" t="s">
        <v>5</v>
      </c>
      <c r="BU6" s="80" t="s">
        <v>63</v>
      </c>
      <c r="BV6" s="80"/>
      <c r="BW6" s="80"/>
      <c r="BX6" s="80"/>
      <c r="BY6" s="67" t="s">
        <v>6</v>
      </c>
      <c r="BZ6" s="77" t="s">
        <v>64</v>
      </c>
      <c r="CA6" s="77"/>
      <c r="CB6" s="77"/>
      <c r="CC6" s="78"/>
      <c r="CD6" s="67" t="s">
        <v>7</v>
      </c>
      <c r="CE6" s="79" t="s">
        <v>8</v>
      </c>
      <c r="CF6" s="79"/>
      <c r="CG6" s="67" t="s">
        <v>9</v>
      </c>
      <c r="CH6" s="80"/>
      <c r="CI6" s="80"/>
      <c r="CJ6" s="80"/>
      <c r="CK6" s="80"/>
      <c r="CL6" s="41" t="s">
        <v>10</v>
      </c>
      <c r="CN6" s="1"/>
      <c r="CO6" s="1"/>
    </row>
    <row r="7" spans="1:94" s="13" customFormat="1" ht="43.5" customHeight="1" thickBot="1" x14ac:dyDescent="0.3">
      <c r="A7" s="11">
        <v>2023</v>
      </c>
      <c r="B7" s="36" t="s">
        <v>11</v>
      </c>
      <c r="C7" s="71" t="s">
        <v>12</v>
      </c>
      <c r="D7" s="72"/>
      <c r="E7" s="71" t="s">
        <v>13</v>
      </c>
      <c r="F7" s="72"/>
      <c r="G7" s="71" t="s">
        <v>14</v>
      </c>
      <c r="H7" s="72"/>
      <c r="I7" s="71" t="s">
        <v>15</v>
      </c>
      <c r="J7" s="72"/>
      <c r="K7" s="71" t="s">
        <v>16</v>
      </c>
      <c r="L7" s="72"/>
      <c r="M7" s="36" t="s">
        <v>17</v>
      </c>
      <c r="N7" s="36" t="s">
        <v>18</v>
      </c>
      <c r="O7" s="71"/>
      <c r="P7" s="72"/>
      <c r="Q7" s="71"/>
      <c r="R7" s="72"/>
      <c r="S7" s="71" t="s">
        <v>19</v>
      </c>
      <c r="T7" s="72"/>
      <c r="U7" s="71" t="s">
        <v>20</v>
      </c>
      <c r="V7" s="72"/>
      <c r="W7" s="68"/>
      <c r="X7" s="8" t="s">
        <v>21</v>
      </c>
      <c r="Y7" s="75"/>
      <c r="Z7" s="76"/>
      <c r="AA7" s="36" t="s">
        <v>18</v>
      </c>
      <c r="AB7" s="8" t="s">
        <v>22</v>
      </c>
      <c r="AC7" s="71"/>
      <c r="AD7" s="72"/>
      <c r="AE7" s="71"/>
      <c r="AF7" s="74"/>
      <c r="AG7" s="72"/>
      <c r="AH7" s="68"/>
      <c r="AI7" s="36" t="s">
        <v>11</v>
      </c>
      <c r="AJ7" s="36" t="s">
        <v>21</v>
      </c>
      <c r="AK7" s="36" t="s">
        <v>23</v>
      </c>
      <c r="AL7" s="36" t="s">
        <v>18</v>
      </c>
      <c r="AM7" s="36" t="s">
        <v>24</v>
      </c>
      <c r="AN7" s="71"/>
      <c r="AO7" s="72"/>
      <c r="AP7" s="68"/>
      <c r="AQ7" s="71"/>
      <c r="AR7" s="72"/>
      <c r="AS7" s="36" t="s">
        <v>21</v>
      </c>
      <c r="AT7" s="12"/>
      <c r="AU7" s="12"/>
      <c r="AV7" s="71"/>
      <c r="AW7" s="72"/>
      <c r="AX7" s="71"/>
      <c r="AY7" s="72"/>
      <c r="AZ7" s="71"/>
      <c r="BA7" s="72"/>
      <c r="BB7" s="68"/>
      <c r="BC7" s="37" t="s">
        <v>11</v>
      </c>
      <c r="BD7" s="69" t="s">
        <v>25</v>
      </c>
      <c r="BE7" s="73"/>
      <c r="BF7" s="71" t="s">
        <v>16</v>
      </c>
      <c r="BG7" s="72"/>
      <c r="BH7" s="69" t="s">
        <v>26</v>
      </c>
      <c r="BI7" s="73"/>
      <c r="BJ7" s="69" t="s">
        <v>27</v>
      </c>
      <c r="BK7" s="73"/>
      <c r="BL7" s="69" t="s">
        <v>28</v>
      </c>
      <c r="BM7" s="73"/>
      <c r="BN7" s="36" t="s">
        <v>17</v>
      </c>
      <c r="BO7" s="37" t="s">
        <v>18</v>
      </c>
      <c r="BP7" s="69"/>
      <c r="BQ7" s="73"/>
      <c r="BR7" s="69"/>
      <c r="BS7" s="73"/>
      <c r="BT7" s="68"/>
      <c r="BU7" s="37" t="s">
        <v>22</v>
      </c>
      <c r="BV7" s="69" t="s">
        <v>29</v>
      </c>
      <c r="BW7" s="73"/>
      <c r="BX7" s="37" t="s">
        <v>18</v>
      </c>
      <c r="BY7" s="68"/>
      <c r="BZ7" s="36" t="s">
        <v>30</v>
      </c>
      <c r="CA7" s="36" t="s">
        <v>13</v>
      </c>
      <c r="CB7" s="71" t="s">
        <v>31</v>
      </c>
      <c r="CC7" s="72"/>
      <c r="CD7" s="68"/>
      <c r="CE7" s="38" t="s">
        <v>29</v>
      </c>
      <c r="CF7" s="37" t="s">
        <v>18</v>
      </c>
      <c r="CG7" s="68"/>
      <c r="CH7" s="71" t="s">
        <v>19</v>
      </c>
      <c r="CI7" s="72"/>
      <c r="CJ7" s="69"/>
      <c r="CK7" s="70"/>
      <c r="CL7" s="42"/>
      <c r="CN7" s="14"/>
      <c r="CO7" s="14"/>
    </row>
    <row r="8" spans="1:94" s="46" customFormat="1" x14ac:dyDescent="0.2">
      <c r="A8" s="15"/>
      <c r="B8" s="15" t="s">
        <v>33</v>
      </c>
      <c r="C8" s="15" t="s">
        <v>32</v>
      </c>
      <c r="D8" s="15" t="s">
        <v>33</v>
      </c>
      <c r="E8" s="15" t="s">
        <v>32</v>
      </c>
      <c r="F8" s="15" t="s">
        <v>33</v>
      </c>
      <c r="G8" s="15" t="s">
        <v>32</v>
      </c>
      <c r="H8" s="15" t="s">
        <v>33</v>
      </c>
      <c r="I8" s="15" t="s">
        <v>32</v>
      </c>
      <c r="J8" s="15" t="s">
        <v>33</v>
      </c>
      <c r="K8" s="15" t="s">
        <v>32</v>
      </c>
      <c r="L8" s="15" t="s">
        <v>33</v>
      </c>
      <c r="M8" s="15" t="s">
        <v>33</v>
      </c>
      <c r="N8" s="15" t="s">
        <v>33</v>
      </c>
      <c r="O8" s="15" t="s">
        <v>32</v>
      </c>
      <c r="P8" s="15" t="s">
        <v>33</v>
      </c>
      <c r="Q8" s="15" t="s">
        <v>32</v>
      </c>
      <c r="R8" s="15" t="s">
        <v>33</v>
      </c>
      <c r="S8" s="15" t="s">
        <v>32</v>
      </c>
      <c r="T8" s="15" t="s">
        <v>33</v>
      </c>
      <c r="U8" s="15" t="s">
        <v>32</v>
      </c>
      <c r="V8" s="15" t="s">
        <v>33</v>
      </c>
      <c r="W8" s="15" t="s">
        <v>33</v>
      </c>
      <c r="X8" s="15" t="s">
        <v>33</v>
      </c>
      <c r="Y8" s="15" t="s">
        <v>32</v>
      </c>
      <c r="Z8" s="15" t="s">
        <v>33</v>
      </c>
      <c r="AA8" s="15" t="s">
        <v>33</v>
      </c>
      <c r="AB8" s="15" t="s">
        <v>33</v>
      </c>
      <c r="AC8" s="15" t="s">
        <v>32</v>
      </c>
      <c r="AD8" s="15" t="s">
        <v>33</v>
      </c>
      <c r="AE8" s="15" t="s">
        <v>34</v>
      </c>
      <c r="AF8" s="15"/>
      <c r="AG8" s="15" t="s">
        <v>35</v>
      </c>
      <c r="AH8" s="15" t="s">
        <v>33</v>
      </c>
      <c r="AI8" s="15" t="s">
        <v>33</v>
      </c>
      <c r="AJ8" s="15" t="s">
        <v>33</v>
      </c>
      <c r="AK8" s="15" t="s">
        <v>33</v>
      </c>
      <c r="AL8" s="15" t="s">
        <v>33</v>
      </c>
      <c r="AM8" s="15" t="s">
        <v>33</v>
      </c>
      <c r="AN8" s="15" t="s">
        <v>32</v>
      </c>
      <c r="AO8" s="15" t="s">
        <v>33</v>
      </c>
      <c r="AP8" s="15" t="s">
        <v>33</v>
      </c>
      <c r="AQ8" s="15" t="s">
        <v>32</v>
      </c>
      <c r="AR8" s="15" t="s">
        <v>33</v>
      </c>
      <c r="AS8" s="15" t="s">
        <v>33</v>
      </c>
      <c r="AT8" s="15" t="s">
        <v>32</v>
      </c>
      <c r="AU8" s="15" t="s">
        <v>33</v>
      </c>
      <c r="AV8" s="15" t="s">
        <v>32</v>
      </c>
      <c r="AW8" s="15" t="s">
        <v>33</v>
      </c>
      <c r="AX8" s="15" t="s">
        <v>32</v>
      </c>
      <c r="AY8" s="15" t="s">
        <v>33</v>
      </c>
      <c r="AZ8" s="15" t="s">
        <v>32</v>
      </c>
      <c r="BA8" s="15" t="s">
        <v>33</v>
      </c>
      <c r="BB8" s="15" t="s">
        <v>33</v>
      </c>
      <c r="BC8" s="15" t="s">
        <v>33</v>
      </c>
      <c r="BD8" s="15" t="s">
        <v>32</v>
      </c>
      <c r="BE8" s="15" t="s">
        <v>33</v>
      </c>
      <c r="BF8" s="15" t="s">
        <v>32</v>
      </c>
      <c r="BG8" s="15" t="s">
        <v>33</v>
      </c>
      <c r="BH8" s="15" t="s">
        <v>32</v>
      </c>
      <c r="BI8" s="15" t="s">
        <v>33</v>
      </c>
      <c r="BJ8" s="15" t="s">
        <v>32</v>
      </c>
      <c r="BK8" s="15" t="s">
        <v>33</v>
      </c>
      <c r="BL8" s="15" t="s">
        <v>32</v>
      </c>
      <c r="BM8" s="15" t="s">
        <v>33</v>
      </c>
      <c r="BN8" s="15" t="s">
        <v>33</v>
      </c>
      <c r="BO8" s="15" t="s">
        <v>33</v>
      </c>
      <c r="BP8" s="15" t="s">
        <v>32</v>
      </c>
      <c r="BQ8" s="15" t="s">
        <v>33</v>
      </c>
      <c r="BR8" s="15" t="s">
        <v>34</v>
      </c>
      <c r="BS8" s="15" t="s">
        <v>35</v>
      </c>
      <c r="BT8" s="15" t="s">
        <v>33</v>
      </c>
      <c r="BU8" s="15" t="s">
        <v>35</v>
      </c>
      <c r="BV8" s="15" t="s">
        <v>34</v>
      </c>
      <c r="BW8" s="15" t="s">
        <v>35</v>
      </c>
      <c r="BX8" s="15" t="s">
        <v>35</v>
      </c>
      <c r="BY8" s="15" t="s">
        <v>35</v>
      </c>
      <c r="BZ8" s="15" t="s">
        <v>35</v>
      </c>
      <c r="CA8" s="15" t="s">
        <v>35</v>
      </c>
      <c r="CB8" s="15" t="s">
        <v>34</v>
      </c>
      <c r="CC8" s="15" t="s">
        <v>35</v>
      </c>
      <c r="CD8" s="15" t="s">
        <v>35</v>
      </c>
      <c r="CE8" s="15" t="s">
        <v>35</v>
      </c>
      <c r="CF8" s="15" t="s">
        <v>35</v>
      </c>
      <c r="CG8" s="15" t="s">
        <v>35</v>
      </c>
      <c r="CH8" s="15" t="s">
        <v>32</v>
      </c>
      <c r="CI8" s="15" t="s">
        <v>33</v>
      </c>
      <c r="CJ8" s="15" t="s">
        <v>32</v>
      </c>
      <c r="CK8" s="44" t="s">
        <v>33</v>
      </c>
      <c r="CL8" s="45" t="s">
        <v>33</v>
      </c>
      <c r="CN8" s="35"/>
      <c r="CO8" s="35"/>
    </row>
    <row r="9" spans="1:94" s="10" customFormat="1" ht="18" x14ac:dyDescent="0.25">
      <c r="A9" s="47" t="s">
        <v>36</v>
      </c>
      <c r="B9" s="21">
        <v>8563587.1199999992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>
        <v>609743.06999999995</v>
      </c>
      <c r="N9" s="21">
        <v>472825</v>
      </c>
      <c r="O9" s="21"/>
      <c r="P9" s="21"/>
      <c r="Q9" s="21"/>
      <c r="R9" s="21"/>
      <c r="S9" s="21"/>
      <c r="T9" s="21"/>
      <c r="U9" s="21"/>
      <c r="V9" s="21"/>
      <c r="W9" s="21">
        <f>B9+M9+N9+T9+V9</f>
        <v>9646155.1899999995</v>
      </c>
      <c r="X9" s="21">
        <v>460168.5</v>
      </c>
      <c r="Y9" s="21"/>
      <c r="Z9" s="21"/>
      <c r="AA9" s="21">
        <v>101794.46</v>
      </c>
      <c r="AB9" s="21">
        <v>257132.31</v>
      </c>
      <c r="AC9" s="21"/>
      <c r="AD9" s="21"/>
      <c r="AE9" s="21"/>
      <c r="AF9" s="21"/>
      <c r="AG9" s="21"/>
      <c r="AH9" s="21">
        <f>X9+Z9+AA9+AG9+AD9+AB9</f>
        <v>819095.27</v>
      </c>
      <c r="AI9" s="21">
        <v>734268.4</v>
      </c>
      <c r="AJ9" s="21">
        <v>98365.73</v>
      </c>
      <c r="AK9" s="21">
        <v>25211.34</v>
      </c>
      <c r="AL9" s="21">
        <v>289547.06</v>
      </c>
      <c r="AM9" s="21"/>
      <c r="AN9" s="21"/>
      <c r="AO9" s="21"/>
      <c r="AP9" s="21">
        <f t="shared" ref="AP9:AP14" si="0">AI9+AJ9+AK9+AL9+AM9+AO9</f>
        <v>1147392.53</v>
      </c>
      <c r="AQ9" s="21"/>
      <c r="AR9" s="21"/>
      <c r="AS9" s="21">
        <v>31323.599999999999</v>
      </c>
      <c r="AT9" s="21"/>
      <c r="AU9" s="21"/>
      <c r="AV9" s="21"/>
      <c r="AW9" s="21"/>
      <c r="AX9" s="21"/>
      <c r="AY9" s="21"/>
      <c r="AZ9" s="21"/>
      <c r="BA9" s="21"/>
      <c r="BB9" s="21">
        <f t="shared" ref="BB9:BB14" si="1">AS9+BA9</f>
        <v>31323.599999999999</v>
      </c>
      <c r="BC9" s="21">
        <v>863420.48</v>
      </c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>
        <v>284217.18</v>
      </c>
      <c r="BO9" s="21">
        <v>79720.17</v>
      </c>
      <c r="BP9" s="21"/>
      <c r="BQ9" s="21"/>
      <c r="BR9" s="21"/>
      <c r="BS9" s="21"/>
      <c r="BT9" s="21">
        <f t="shared" ref="BT9:BT14" si="2">BC9+BN9+BO9+BQ9+BS9</f>
        <v>1227357.8299999998</v>
      </c>
      <c r="BU9" s="21">
        <v>3135.13</v>
      </c>
      <c r="BV9" s="21"/>
      <c r="BW9" s="21"/>
      <c r="BX9" s="21">
        <v>39985.599999999999</v>
      </c>
      <c r="BY9" s="21">
        <f t="shared" ref="BY9:BY14" si="3">BU9+BX9</f>
        <v>43120.729999999996</v>
      </c>
      <c r="BZ9" s="21">
        <v>133545.81</v>
      </c>
      <c r="CA9" s="21"/>
      <c r="CB9" s="21"/>
      <c r="CC9" s="21">
        <v>0</v>
      </c>
      <c r="CD9" s="21">
        <f t="shared" ref="CD9:CD14" si="4">BZ9+CA9+CC9</f>
        <v>133545.81</v>
      </c>
      <c r="CE9" s="21"/>
      <c r="CF9" s="21"/>
      <c r="CG9" s="21">
        <f>CE9+CF9</f>
        <v>0</v>
      </c>
      <c r="CH9" s="21">
        <f>S9</f>
        <v>0</v>
      </c>
      <c r="CI9" s="21">
        <f>T9</f>
        <v>0</v>
      </c>
      <c r="CJ9" s="21"/>
      <c r="CK9" s="48">
        <f>V9+AD9+BS9+AO9</f>
        <v>0</v>
      </c>
      <c r="CL9" s="43">
        <f t="shared" ref="CL9:CL22" si="5">W9+AH9+AP9+BB9+BT9+BY9+CD9+CG9</f>
        <v>13047990.959999999</v>
      </c>
      <c r="CN9" s="1"/>
      <c r="CO9" s="5"/>
    </row>
    <row r="10" spans="1:94" s="10" customFormat="1" ht="18" x14ac:dyDescent="0.25">
      <c r="A10" s="49" t="s">
        <v>37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>
        <v>3902.32</v>
      </c>
      <c r="O10" s="21"/>
      <c r="P10" s="21"/>
      <c r="Q10" s="21"/>
      <c r="R10" s="21"/>
      <c r="S10" s="21"/>
      <c r="T10" s="21"/>
      <c r="U10" s="21"/>
      <c r="V10" s="21"/>
      <c r="W10" s="21">
        <f>B10+M10+N10+T10+V10</f>
        <v>3902.32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>
        <f>X10+Z10+AA10+AG10+AD10+AB10</f>
        <v>0</v>
      </c>
      <c r="AI10" s="21"/>
      <c r="AJ10" s="21"/>
      <c r="AK10" s="21"/>
      <c r="AL10" s="21">
        <v>1575.32</v>
      </c>
      <c r="AM10" s="21"/>
      <c r="AN10" s="2"/>
      <c r="AO10" s="21"/>
      <c r="AP10" s="21">
        <f t="shared" si="0"/>
        <v>1575.32</v>
      </c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>
        <f t="shared" si="1"/>
        <v>0</v>
      </c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>
        <v>6236.27</v>
      </c>
      <c r="BP10" s="21"/>
      <c r="BQ10" s="21"/>
      <c r="BR10" s="21"/>
      <c r="BS10" s="21"/>
      <c r="BT10" s="21">
        <f t="shared" si="2"/>
        <v>6236.27</v>
      </c>
      <c r="BU10" s="21"/>
      <c r="BV10" s="21"/>
      <c r="BW10" s="21"/>
      <c r="BX10" s="21">
        <v>198.65</v>
      </c>
      <c r="BY10" s="21">
        <f t="shared" si="3"/>
        <v>198.65</v>
      </c>
      <c r="BZ10" s="21"/>
      <c r="CA10" s="21"/>
      <c r="CB10" s="21"/>
      <c r="CC10" s="21"/>
      <c r="CD10" s="21">
        <f t="shared" si="4"/>
        <v>0</v>
      </c>
      <c r="CE10" s="21"/>
      <c r="CF10" s="21"/>
      <c r="CG10" s="21">
        <f>CE10+CF10</f>
        <v>0</v>
      </c>
      <c r="CH10" s="21">
        <f>S10</f>
        <v>0</v>
      </c>
      <c r="CI10" s="21">
        <f>T10</f>
        <v>0</v>
      </c>
      <c r="CJ10" s="21"/>
      <c r="CK10" s="48">
        <f>V10+AD10+BS10+AO10</f>
        <v>0</v>
      </c>
      <c r="CL10" s="43">
        <f t="shared" si="5"/>
        <v>11912.56</v>
      </c>
      <c r="CN10" s="1"/>
      <c r="CO10" s="5"/>
    </row>
    <row r="11" spans="1:94" s="51" customFormat="1" ht="18" x14ac:dyDescent="0.25">
      <c r="A11" s="50" t="s">
        <v>38</v>
      </c>
      <c r="B11" s="24">
        <f>SUM(B9:B10)</f>
        <v>8563587.1199999992</v>
      </c>
      <c r="C11" s="24">
        <f t="shared" ref="C11:L11" si="6">SUM(C9:C10)</f>
        <v>0</v>
      </c>
      <c r="D11" s="24">
        <f t="shared" si="6"/>
        <v>0</v>
      </c>
      <c r="E11" s="24">
        <f t="shared" si="6"/>
        <v>0</v>
      </c>
      <c r="F11" s="24">
        <f t="shared" si="6"/>
        <v>0</v>
      </c>
      <c r="G11" s="24">
        <f t="shared" si="6"/>
        <v>0</v>
      </c>
      <c r="H11" s="24">
        <f t="shared" si="6"/>
        <v>0</v>
      </c>
      <c r="I11" s="24">
        <f t="shared" si="6"/>
        <v>0</v>
      </c>
      <c r="J11" s="24">
        <f t="shared" si="6"/>
        <v>0</v>
      </c>
      <c r="K11" s="24">
        <f t="shared" si="6"/>
        <v>0</v>
      </c>
      <c r="L11" s="24">
        <f t="shared" si="6"/>
        <v>0</v>
      </c>
      <c r="M11" s="24">
        <f>SUM(M9:M10)</f>
        <v>609743.06999999995</v>
      </c>
      <c r="N11" s="24">
        <f>SUM(N9:N10)</f>
        <v>476727.32</v>
      </c>
      <c r="O11" s="24">
        <f t="shared" ref="O11:S11" si="7">SUM(O9:O10)</f>
        <v>0</v>
      </c>
      <c r="P11" s="24">
        <f t="shared" si="7"/>
        <v>0</v>
      </c>
      <c r="Q11" s="24">
        <f t="shared" si="7"/>
        <v>0</v>
      </c>
      <c r="R11" s="24">
        <f t="shared" si="7"/>
        <v>0</v>
      </c>
      <c r="S11" s="24">
        <f t="shared" si="7"/>
        <v>0</v>
      </c>
      <c r="T11" s="24">
        <f>SUM(T9:T10)</f>
        <v>0</v>
      </c>
      <c r="U11" s="24">
        <f t="shared" ref="U11:V11" si="8">SUM(U9:U10)</f>
        <v>0</v>
      </c>
      <c r="V11" s="24">
        <f t="shared" si="8"/>
        <v>0</v>
      </c>
      <c r="W11" s="24">
        <f>SUM(W9:W10)</f>
        <v>9650057.5099999998</v>
      </c>
      <c r="X11" s="24">
        <f t="shared" ref="X11:AM11" si="9">SUM(X9:X10)</f>
        <v>460168.5</v>
      </c>
      <c r="Y11" s="24">
        <f t="shared" si="9"/>
        <v>0</v>
      </c>
      <c r="Z11" s="24">
        <f t="shared" si="9"/>
        <v>0</v>
      </c>
      <c r="AA11" s="24">
        <f t="shared" si="9"/>
        <v>101794.46</v>
      </c>
      <c r="AB11" s="24">
        <f t="shared" si="9"/>
        <v>257132.31</v>
      </c>
      <c r="AC11" s="24">
        <f t="shared" si="9"/>
        <v>0</v>
      </c>
      <c r="AD11" s="24">
        <f t="shared" si="9"/>
        <v>0</v>
      </c>
      <c r="AE11" s="24">
        <f t="shared" si="9"/>
        <v>0</v>
      </c>
      <c r="AF11" s="24">
        <f t="shared" si="9"/>
        <v>0</v>
      </c>
      <c r="AG11" s="24">
        <f t="shared" si="9"/>
        <v>0</v>
      </c>
      <c r="AH11" s="24">
        <f t="shared" si="9"/>
        <v>819095.27</v>
      </c>
      <c r="AI11" s="24">
        <f t="shared" si="9"/>
        <v>734268.4</v>
      </c>
      <c r="AJ11" s="24">
        <f t="shared" si="9"/>
        <v>98365.73</v>
      </c>
      <c r="AK11" s="24">
        <f t="shared" si="9"/>
        <v>25211.34</v>
      </c>
      <c r="AL11" s="24">
        <f t="shared" si="9"/>
        <v>291122.38</v>
      </c>
      <c r="AM11" s="24">
        <f t="shared" si="9"/>
        <v>0</v>
      </c>
      <c r="AN11" s="24">
        <f>SUM(AN9:AN10)</f>
        <v>0</v>
      </c>
      <c r="AO11" s="24">
        <f>SUM(AO9:AO10)</f>
        <v>0</v>
      </c>
      <c r="AP11" s="24">
        <f t="shared" si="0"/>
        <v>1148967.8500000001</v>
      </c>
      <c r="AQ11" s="24"/>
      <c r="AR11" s="24"/>
      <c r="AS11" s="24">
        <f>SUM(AS9:AS10)</f>
        <v>31323.599999999999</v>
      </c>
      <c r="AT11" s="24">
        <f t="shared" ref="AT11:BA11" si="10">SUM(AT9:AT10)</f>
        <v>0</v>
      </c>
      <c r="AU11" s="24">
        <f t="shared" si="10"/>
        <v>0</v>
      </c>
      <c r="AV11" s="24">
        <f t="shared" si="10"/>
        <v>0</v>
      </c>
      <c r="AW11" s="24">
        <f t="shared" si="10"/>
        <v>0</v>
      </c>
      <c r="AX11" s="24">
        <f t="shared" si="10"/>
        <v>0</v>
      </c>
      <c r="AY11" s="24">
        <f t="shared" si="10"/>
        <v>0</v>
      </c>
      <c r="AZ11" s="24">
        <f t="shared" si="10"/>
        <v>0</v>
      </c>
      <c r="BA11" s="24">
        <f t="shared" si="10"/>
        <v>0</v>
      </c>
      <c r="BB11" s="24">
        <f t="shared" si="1"/>
        <v>31323.599999999999</v>
      </c>
      <c r="BC11" s="24">
        <f>SUM(BC9:BC10)</f>
        <v>863420.48</v>
      </c>
      <c r="BD11" s="24">
        <f t="shared" ref="BD11:BS11" si="11">SUM(BD9:BD10)</f>
        <v>0</v>
      </c>
      <c r="BE11" s="24">
        <f t="shared" si="11"/>
        <v>0</v>
      </c>
      <c r="BF11" s="24">
        <f t="shared" si="11"/>
        <v>0</v>
      </c>
      <c r="BG11" s="24">
        <f t="shared" si="11"/>
        <v>0</v>
      </c>
      <c r="BH11" s="24">
        <f t="shared" si="11"/>
        <v>0</v>
      </c>
      <c r="BI11" s="24">
        <f t="shared" si="11"/>
        <v>0</v>
      </c>
      <c r="BJ11" s="24">
        <f t="shared" si="11"/>
        <v>0</v>
      </c>
      <c r="BK11" s="24">
        <f t="shared" si="11"/>
        <v>0</v>
      </c>
      <c r="BL11" s="24">
        <f t="shared" si="11"/>
        <v>0</v>
      </c>
      <c r="BM11" s="24">
        <f t="shared" si="11"/>
        <v>0</v>
      </c>
      <c r="BN11" s="24">
        <f>SUM(BN9:BN10)</f>
        <v>284217.18</v>
      </c>
      <c r="BO11" s="24">
        <f>SUM(BO9:BO10)</f>
        <v>85956.44</v>
      </c>
      <c r="BP11" s="24">
        <f t="shared" si="11"/>
        <v>0</v>
      </c>
      <c r="BQ11" s="24">
        <f t="shared" si="11"/>
        <v>0</v>
      </c>
      <c r="BR11" s="24">
        <f t="shared" si="11"/>
        <v>0</v>
      </c>
      <c r="BS11" s="24">
        <f t="shared" si="11"/>
        <v>0</v>
      </c>
      <c r="BT11" s="24">
        <f t="shared" si="2"/>
        <v>1233594.0999999999</v>
      </c>
      <c r="BU11" s="24">
        <f>SUM(BU9:BU10)</f>
        <v>3135.13</v>
      </c>
      <c r="BV11" s="24">
        <f>SUM(BV9:BV10)</f>
        <v>0</v>
      </c>
      <c r="BW11" s="24">
        <f>SUM(BW9:BW10)</f>
        <v>0</v>
      </c>
      <c r="BX11" s="24">
        <f>SUM(BX9:BX10)</f>
        <v>40184.25</v>
      </c>
      <c r="BY11" s="24">
        <f t="shared" si="3"/>
        <v>43319.38</v>
      </c>
      <c r="BZ11" s="24">
        <f>SUM(BZ9:BZ10)</f>
        <v>133545.81</v>
      </c>
      <c r="CA11" s="24">
        <f>SUM(CA9:CA10)</f>
        <v>0</v>
      </c>
      <c r="CB11" s="24">
        <f>SUM(CB9:CB10)</f>
        <v>0</v>
      </c>
      <c r="CC11" s="24">
        <f>SUM(CC9:CC10)</f>
        <v>0</v>
      </c>
      <c r="CD11" s="24">
        <f t="shared" si="4"/>
        <v>133545.81</v>
      </c>
      <c r="CE11" s="24">
        <v>0</v>
      </c>
      <c r="CF11" s="24">
        <v>0</v>
      </c>
      <c r="CG11" s="24">
        <v>0</v>
      </c>
      <c r="CH11" s="24">
        <f t="shared" ref="CH11:CK11" si="12">SUM(CH9:CH10)</f>
        <v>0</v>
      </c>
      <c r="CI11" s="24">
        <f t="shared" si="12"/>
        <v>0</v>
      </c>
      <c r="CJ11" s="24">
        <f t="shared" si="12"/>
        <v>0</v>
      </c>
      <c r="CK11" s="40">
        <f t="shared" si="12"/>
        <v>0</v>
      </c>
      <c r="CL11" s="66">
        <f t="shared" si="5"/>
        <v>13059903.52</v>
      </c>
      <c r="CN11" s="1"/>
      <c r="CO11" s="52"/>
    </row>
    <row r="12" spans="1:94" s="10" customFormat="1" ht="19.5" x14ac:dyDescent="0.3">
      <c r="A12" s="16" t="s">
        <v>39</v>
      </c>
      <c r="B12" s="17">
        <v>297379.03999999998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31"/>
      <c r="V12" s="17"/>
      <c r="W12" s="17">
        <f>B12+M12+N12+P12+T12+R12+V12</f>
        <v>297379.03999999998</v>
      </c>
      <c r="X12" s="17"/>
      <c r="Y12" s="17"/>
      <c r="Z12" s="17"/>
      <c r="AA12" s="17"/>
      <c r="AB12" s="17"/>
      <c r="AC12" s="53"/>
      <c r="AD12" s="17"/>
      <c r="AE12" s="17"/>
      <c r="AF12" s="17"/>
      <c r="AG12" s="17"/>
      <c r="AH12" s="17">
        <f>X12+Z12+AA12+AG12+AD12+AB12</f>
        <v>0</v>
      </c>
      <c r="AI12" s="18"/>
      <c r="AJ12" s="17"/>
      <c r="AK12" s="17"/>
      <c r="AL12" s="17"/>
      <c r="AM12" s="17"/>
      <c r="AN12" s="53"/>
      <c r="AO12" s="17"/>
      <c r="AP12" s="17">
        <f t="shared" si="0"/>
        <v>0</v>
      </c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>
        <f t="shared" si="1"/>
        <v>0</v>
      </c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20"/>
      <c r="BS12" s="17"/>
      <c r="BT12" s="17">
        <f t="shared" si="2"/>
        <v>0</v>
      </c>
      <c r="BU12" s="17"/>
      <c r="BV12" s="17"/>
      <c r="BW12" s="17"/>
      <c r="BX12" s="17"/>
      <c r="BY12" s="17">
        <f t="shared" si="3"/>
        <v>0</v>
      </c>
      <c r="BZ12" s="17"/>
      <c r="CA12" s="17"/>
      <c r="CB12" s="17"/>
      <c r="CC12" s="17"/>
      <c r="CD12" s="17">
        <f t="shared" si="4"/>
        <v>0</v>
      </c>
      <c r="CE12" s="17"/>
      <c r="CF12" s="17"/>
      <c r="CG12" s="21">
        <f>CE12+CF12</f>
        <v>0</v>
      </c>
      <c r="CH12" s="17">
        <f t="shared" ref="CH12:CI14" si="13">S12</f>
        <v>0</v>
      </c>
      <c r="CI12" s="17">
        <f t="shared" si="13"/>
        <v>0</v>
      </c>
      <c r="CJ12" s="17">
        <f t="shared" ref="CJ12:CK14" si="14">U12+AC12+BR12+AN12</f>
        <v>0</v>
      </c>
      <c r="CK12" s="39">
        <f t="shared" si="14"/>
        <v>0</v>
      </c>
      <c r="CL12" s="43">
        <f t="shared" si="5"/>
        <v>297379.03999999998</v>
      </c>
      <c r="CN12" s="1"/>
      <c r="CO12" s="22"/>
    </row>
    <row r="13" spans="1:94" s="10" customFormat="1" ht="19.5" x14ac:dyDescent="0.3">
      <c r="A13" s="16" t="s">
        <v>40</v>
      </c>
      <c r="B13" s="17">
        <v>7633701.8799999999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>
        <v>497500.1</v>
      </c>
      <c r="N13" s="17">
        <v>584308.11</v>
      </c>
      <c r="O13" s="17"/>
      <c r="P13" s="17"/>
      <c r="Q13" s="17"/>
      <c r="R13" s="17"/>
      <c r="S13" s="17"/>
      <c r="T13" s="17"/>
      <c r="U13" s="31"/>
      <c r="V13" s="23"/>
      <c r="W13" s="17">
        <f>B13+M13+N13+P13+T13+R13+V13</f>
        <v>8715510.0899999999</v>
      </c>
      <c r="X13" s="17">
        <v>711808.85</v>
      </c>
      <c r="Y13" s="17"/>
      <c r="Z13" s="17"/>
      <c r="AA13" s="17">
        <v>134988.78</v>
      </c>
      <c r="AB13" s="17">
        <v>434266.4</v>
      </c>
      <c r="AC13" s="54"/>
      <c r="AD13" s="17"/>
      <c r="AE13" s="17"/>
      <c r="AF13" s="17"/>
      <c r="AG13" s="17"/>
      <c r="AH13" s="17">
        <f>X13+Z13+AA13+AG13+AD13+AB13</f>
        <v>1281064.03</v>
      </c>
      <c r="AI13" s="17">
        <v>638620.13</v>
      </c>
      <c r="AJ13" s="17">
        <v>88278.46</v>
      </c>
      <c r="AK13" s="17">
        <v>54889.08</v>
      </c>
      <c r="AL13" s="17">
        <v>122944.56</v>
      </c>
      <c r="AM13" s="17">
        <v>191451.54</v>
      </c>
      <c r="AN13" s="55"/>
      <c r="AO13" s="17"/>
      <c r="AP13" s="17">
        <f t="shared" si="0"/>
        <v>1096183.77</v>
      </c>
      <c r="AQ13" s="17"/>
      <c r="AR13" s="17"/>
      <c r="AS13" s="17">
        <v>33760.559999999998</v>
      </c>
      <c r="AT13" s="17"/>
      <c r="AU13" s="17"/>
      <c r="AV13" s="17"/>
      <c r="AW13" s="17"/>
      <c r="AX13" s="17"/>
      <c r="AY13" s="17"/>
      <c r="AZ13" s="17"/>
      <c r="BA13" s="17"/>
      <c r="BB13" s="17">
        <f t="shared" si="1"/>
        <v>33760.559999999998</v>
      </c>
      <c r="BC13" s="17">
        <v>865002.56</v>
      </c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>
        <v>230399.92</v>
      </c>
      <c r="BO13" s="17">
        <v>118907.39</v>
      </c>
      <c r="BP13" s="17"/>
      <c r="BQ13" s="17"/>
      <c r="BR13" s="56"/>
      <c r="BS13" s="56"/>
      <c r="BT13" s="17">
        <f t="shared" si="2"/>
        <v>1214309.8699999999</v>
      </c>
      <c r="BU13" s="17">
        <v>6159.23</v>
      </c>
      <c r="BV13" s="17"/>
      <c r="BW13" s="17"/>
      <c r="BX13" s="17">
        <v>43205.08</v>
      </c>
      <c r="BY13" s="17">
        <f t="shared" si="3"/>
        <v>49364.31</v>
      </c>
      <c r="BZ13" s="17">
        <v>47490.65</v>
      </c>
      <c r="CA13" s="17">
        <v>106034.16</v>
      </c>
      <c r="CB13" s="17">
        <v>0</v>
      </c>
      <c r="CC13" s="17"/>
      <c r="CD13" s="17">
        <f t="shared" si="4"/>
        <v>153524.81</v>
      </c>
      <c r="CE13" s="17"/>
      <c r="CF13" s="17"/>
      <c r="CG13" s="21">
        <f>CE13+CF13</f>
        <v>0</v>
      </c>
      <c r="CH13" s="17">
        <f t="shared" si="13"/>
        <v>0</v>
      </c>
      <c r="CI13" s="17">
        <f t="shared" si="13"/>
        <v>0</v>
      </c>
      <c r="CJ13" s="17">
        <f t="shared" si="14"/>
        <v>0</v>
      </c>
      <c r="CK13" s="39">
        <f t="shared" si="14"/>
        <v>0</v>
      </c>
      <c r="CL13" s="43">
        <f t="shared" si="5"/>
        <v>12543717.439999999</v>
      </c>
      <c r="CN13" s="1"/>
      <c r="CO13" s="22"/>
    </row>
    <row r="14" spans="1:94" s="10" customFormat="1" ht="19.5" x14ac:dyDescent="0.3">
      <c r="A14" s="16" t="s">
        <v>41</v>
      </c>
      <c r="B14" s="17">
        <v>4766796.6399999997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>
        <v>185226.25</v>
      </c>
      <c r="N14" s="17">
        <v>431159.71</v>
      </c>
      <c r="O14" s="17"/>
      <c r="P14" s="17"/>
      <c r="Q14" s="17"/>
      <c r="R14" s="17"/>
      <c r="S14" s="17"/>
      <c r="T14" s="17"/>
      <c r="U14" s="23"/>
      <c r="V14" s="23"/>
      <c r="W14" s="17">
        <f>B14+M14+N14+P14+T14+R14+V14</f>
        <v>5383182.5999999996</v>
      </c>
      <c r="X14" s="17">
        <v>167249.94</v>
      </c>
      <c r="Y14" s="17"/>
      <c r="Z14" s="17"/>
      <c r="AA14" s="17">
        <v>107572.84</v>
      </c>
      <c r="AB14" s="17">
        <v>45381.66</v>
      </c>
      <c r="AC14" s="17"/>
      <c r="AD14" s="17"/>
      <c r="AE14" s="17"/>
      <c r="AF14" s="17"/>
      <c r="AG14" s="17"/>
      <c r="AH14" s="17">
        <f>X14+Z14+AA14+AG14+AD14+AB14</f>
        <v>320204.44000000006</v>
      </c>
      <c r="AI14" s="17">
        <v>580080.79</v>
      </c>
      <c r="AJ14" s="17">
        <v>120310.77</v>
      </c>
      <c r="AK14" s="17">
        <v>65539.199999999997</v>
      </c>
      <c r="AL14" s="17">
        <v>120235.77</v>
      </c>
      <c r="AM14" s="17"/>
      <c r="AN14" s="17"/>
      <c r="AO14" s="17"/>
      <c r="AP14" s="17">
        <f t="shared" si="0"/>
        <v>886166.53</v>
      </c>
      <c r="AQ14" s="17"/>
      <c r="AR14" s="17"/>
      <c r="AS14" s="17">
        <v>33760.559999999998</v>
      </c>
      <c r="AT14" s="17"/>
      <c r="AU14" s="17"/>
      <c r="AV14" s="17"/>
      <c r="AW14" s="17"/>
      <c r="AX14" s="17"/>
      <c r="AY14" s="17"/>
      <c r="AZ14" s="17"/>
      <c r="BA14" s="17"/>
      <c r="BB14" s="17">
        <f t="shared" si="1"/>
        <v>33760.559999999998</v>
      </c>
      <c r="BC14" s="17">
        <v>517545.85</v>
      </c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>
        <v>88751.679999999993</v>
      </c>
      <c r="BO14" s="17">
        <v>125907.67</v>
      </c>
      <c r="BP14" s="17"/>
      <c r="BQ14" s="17"/>
      <c r="BR14" s="20"/>
      <c r="BS14" s="17"/>
      <c r="BT14" s="17">
        <f t="shared" si="2"/>
        <v>732205.20000000007</v>
      </c>
      <c r="BU14" s="17">
        <v>6274.56</v>
      </c>
      <c r="BV14" s="17"/>
      <c r="BW14" s="17"/>
      <c r="BX14" s="17">
        <v>47331.83</v>
      </c>
      <c r="BY14" s="17">
        <f t="shared" si="3"/>
        <v>53606.39</v>
      </c>
      <c r="BZ14" s="17">
        <v>47490.65</v>
      </c>
      <c r="CA14" s="17">
        <v>106034.16</v>
      </c>
      <c r="CB14" s="17">
        <v>0</v>
      </c>
      <c r="CC14" s="17"/>
      <c r="CD14" s="17">
        <f t="shared" si="4"/>
        <v>153524.81</v>
      </c>
      <c r="CE14" s="17"/>
      <c r="CF14" s="17"/>
      <c r="CG14" s="21">
        <f>CE14+CF14</f>
        <v>0</v>
      </c>
      <c r="CH14" s="17">
        <f t="shared" si="13"/>
        <v>0</v>
      </c>
      <c r="CI14" s="17">
        <f t="shared" si="13"/>
        <v>0</v>
      </c>
      <c r="CJ14" s="17">
        <f t="shared" si="14"/>
        <v>0</v>
      </c>
      <c r="CK14" s="39">
        <f t="shared" si="14"/>
        <v>0</v>
      </c>
      <c r="CL14" s="43">
        <f t="shared" si="5"/>
        <v>7562650.5299999993</v>
      </c>
      <c r="CN14" s="1"/>
      <c r="CO14" s="22"/>
    </row>
    <row r="15" spans="1:94" s="51" customFormat="1" ht="18.75" thickBot="1" x14ac:dyDescent="0.3">
      <c r="A15" s="18" t="s">
        <v>42</v>
      </c>
      <c r="B15" s="24">
        <f t="shared" ref="B15:W15" si="15">SUM(B11:B14)</f>
        <v>21261464.68</v>
      </c>
      <c r="C15" s="24">
        <f t="shared" si="15"/>
        <v>0</v>
      </c>
      <c r="D15" s="24">
        <f t="shared" si="15"/>
        <v>0</v>
      </c>
      <c r="E15" s="24">
        <f t="shared" si="15"/>
        <v>0</v>
      </c>
      <c r="F15" s="24">
        <f t="shared" si="15"/>
        <v>0</v>
      </c>
      <c r="G15" s="24">
        <f t="shared" si="15"/>
        <v>0</v>
      </c>
      <c r="H15" s="24">
        <f t="shared" si="15"/>
        <v>0</v>
      </c>
      <c r="I15" s="24">
        <f t="shared" si="15"/>
        <v>0</v>
      </c>
      <c r="J15" s="24">
        <f t="shared" si="15"/>
        <v>0</v>
      </c>
      <c r="K15" s="24">
        <f t="shared" si="15"/>
        <v>0</v>
      </c>
      <c r="L15" s="24">
        <f t="shared" si="15"/>
        <v>0</v>
      </c>
      <c r="M15" s="24">
        <f t="shared" si="15"/>
        <v>1292469.42</v>
      </c>
      <c r="N15" s="24">
        <f t="shared" si="15"/>
        <v>1492195.14</v>
      </c>
      <c r="O15" s="24">
        <f t="shared" si="15"/>
        <v>0</v>
      </c>
      <c r="P15" s="24">
        <f t="shared" si="15"/>
        <v>0</v>
      </c>
      <c r="Q15" s="24">
        <f t="shared" si="15"/>
        <v>0</v>
      </c>
      <c r="R15" s="24">
        <f t="shared" si="15"/>
        <v>0</v>
      </c>
      <c r="S15" s="24">
        <f t="shared" si="15"/>
        <v>0</v>
      </c>
      <c r="T15" s="24">
        <f t="shared" si="15"/>
        <v>0</v>
      </c>
      <c r="U15" s="24">
        <f t="shared" si="15"/>
        <v>0</v>
      </c>
      <c r="V15" s="24">
        <f t="shared" si="15"/>
        <v>0</v>
      </c>
      <c r="W15" s="24">
        <f t="shared" si="15"/>
        <v>24046129.240000002</v>
      </c>
      <c r="X15" s="24">
        <f t="shared" ref="X15:BS15" si="16">SUM(X11:X14)</f>
        <v>1339227.29</v>
      </c>
      <c r="Y15" s="24">
        <f t="shared" si="16"/>
        <v>0</v>
      </c>
      <c r="Z15" s="24">
        <f t="shared" si="16"/>
        <v>0</v>
      </c>
      <c r="AA15" s="24">
        <f t="shared" si="16"/>
        <v>344356.07999999996</v>
      </c>
      <c r="AB15" s="24">
        <f t="shared" si="16"/>
        <v>736780.37</v>
      </c>
      <c r="AC15" s="24">
        <f t="shared" si="16"/>
        <v>0</v>
      </c>
      <c r="AD15" s="24">
        <f t="shared" si="16"/>
        <v>0</v>
      </c>
      <c r="AE15" s="24">
        <f t="shared" si="16"/>
        <v>0</v>
      </c>
      <c r="AF15" s="24">
        <f t="shared" si="16"/>
        <v>0</v>
      </c>
      <c r="AG15" s="24">
        <f t="shared" si="16"/>
        <v>0</v>
      </c>
      <c r="AH15" s="24">
        <f t="shared" si="16"/>
        <v>2420363.7399999998</v>
      </c>
      <c r="AI15" s="24">
        <f t="shared" si="16"/>
        <v>1952969.32</v>
      </c>
      <c r="AJ15" s="24">
        <f t="shared" si="16"/>
        <v>306954.96000000002</v>
      </c>
      <c r="AK15" s="24">
        <f t="shared" si="16"/>
        <v>145639.62</v>
      </c>
      <c r="AL15" s="24">
        <f t="shared" si="16"/>
        <v>534302.71</v>
      </c>
      <c r="AM15" s="24">
        <f t="shared" si="16"/>
        <v>191451.54</v>
      </c>
      <c r="AN15" s="24">
        <f t="shared" si="16"/>
        <v>0</v>
      </c>
      <c r="AO15" s="24">
        <f t="shared" si="16"/>
        <v>0</v>
      </c>
      <c r="AP15" s="24">
        <f t="shared" si="16"/>
        <v>3131318.1500000004</v>
      </c>
      <c r="AQ15" s="24">
        <f t="shared" si="16"/>
        <v>0</v>
      </c>
      <c r="AR15" s="24">
        <f t="shared" si="16"/>
        <v>0</v>
      </c>
      <c r="AS15" s="24">
        <f t="shared" si="16"/>
        <v>98844.72</v>
      </c>
      <c r="AT15" s="24">
        <f t="shared" si="16"/>
        <v>0</v>
      </c>
      <c r="AU15" s="24">
        <f t="shared" si="16"/>
        <v>0</v>
      </c>
      <c r="AV15" s="24">
        <f t="shared" si="16"/>
        <v>0</v>
      </c>
      <c r="AW15" s="24">
        <f t="shared" si="16"/>
        <v>0</v>
      </c>
      <c r="AX15" s="24">
        <f t="shared" si="16"/>
        <v>0</v>
      </c>
      <c r="AY15" s="24">
        <f t="shared" si="16"/>
        <v>0</v>
      </c>
      <c r="AZ15" s="24">
        <f t="shared" si="16"/>
        <v>0</v>
      </c>
      <c r="BA15" s="24">
        <f t="shared" si="16"/>
        <v>0</v>
      </c>
      <c r="BB15" s="24">
        <f t="shared" si="16"/>
        <v>98844.72</v>
      </c>
      <c r="BC15" s="24">
        <f t="shared" si="16"/>
        <v>2245968.89</v>
      </c>
      <c r="BD15" s="24">
        <f t="shared" si="16"/>
        <v>0</v>
      </c>
      <c r="BE15" s="24">
        <f t="shared" si="16"/>
        <v>0</v>
      </c>
      <c r="BF15" s="24">
        <f t="shared" si="16"/>
        <v>0</v>
      </c>
      <c r="BG15" s="24">
        <f t="shared" si="16"/>
        <v>0</v>
      </c>
      <c r="BH15" s="24">
        <f t="shared" si="16"/>
        <v>0</v>
      </c>
      <c r="BI15" s="24">
        <f t="shared" si="16"/>
        <v>0</v>
      </c>
      <c r="BJ15" s="24">
        <f t="shared" si="16"/>
        <v>0</v>
      </c>
      <c r="BK15" s="24">
        <f t="shared" si="16"/>
        <v>0</v>
      </c>
      <c r="BL15" s="24">
        <f t="shared" si="16"/>
        <v>0</v>
      </c>
      <c r="BM15" s="24">
        <f t="shared" si="16"/>
        <v>0</v>
      </c>
      <c r="BN15" s="25">
        <f t="shared" si="16"/>
        <v>603368.78</v>
      </c>
      <c r="BO15" s="25">
        <f t="shared" si="16"/>
        <v>330771.5</v>
      </c>
      <c r="BP15" s="24">
        <f t="shared" si="16"/>
        <v>0</v>
      </c>
      <c r="BQ15" s="24">
        <f t="shared" si="16"/>
        <v>0</v>
      </c>
      <c r="BR15" s="24">
        <f t="shared" si="16"/>
        <v>0</v>
      </c>
      <c r="BS15" s="24">
        <f t="shared" si="16"/>
        <v>0</v>
      </c>
      <c r="BT15" s="24">
        <f t="shared" ref="BT15:CK15" si="17">SUM(BT11:BT14)</f>
        <v>3180109.17</v>
      </c>
      <c r="BU15" s="24">
        <f>SUM(BU11:BU14)</f>
        <v>15568.920000000002</v>
      </c>
      <c r="BV15" s="24">
        <f t="shared" si="17"/>
        <v>0</v>
      </c>
      <c r="BW15" s="24">
        <f t="shared" si="17"/>
        <v>0</v>
      </c>
      <c r="BX15" s="24">
        <f t="shared" si="17"/>
        <v>130721.16</v>
      </c>
      <c r="BY15" s="24">
        <f t="shared" si="17"/>
        <v>146290.08000000002</v>
      </c>
      <c r="BZ15" s="24">
        <f t="shared" si="17"/>
        <v>228527.11</v>
      </c>
      <c r="CA15" s="24">
        <f t="shared" si="17"/>
        <v>212068.32</v>
      </c>
      <c r="CB15" s="24">
        <f t="shared" si="17"/>
        <v>0</v>
      </c>
      <c r="CC15" s="24">
        <f t="shared" si="17"/>
        <v>0</v>
      </c>
      <c r="CD15" s="24">
        <f t="shared" si="17"/>
        <v>440595.43</v>
      </c>
      <c r="CE15" s="24">
        <f t="shared" si="17"/>
        <v>0</v>
      </c>
      <c r="CF15" s="24">
        <f t="shared" si="17"/>
        <v>0</v>
      </c>
      <c r="CG15" s="24">
        <f t="shared" si="17"/>
        <v>0</v>
      </c>
      <c r="CH15" s="24">
        <f t="shared" si="17"/>
        <v>0</v>
      </c>
      <c r="CI15" s="24">
        <f t="shared" si="17"/>
        <v>0</v>
      </c>
      <c r="CJ15" s="24">
        <f t="shared" si="17"/>
        <v>0</v>
      </c>
      <c r="CK15" s="40">
        <f t="shared" si="17"/>
        <v>0</v>
      </c>
      <c r="CL15" s="66">
        <f t="shared" si="5"/>
        <v>33463650.530000001</v>
      </c>
      <c r="CN15" s="1"/>
      <c r="CO15" s="57"/>
      <c r="CP15" s="10"/>
    </row>
    <row r="16" spans="1:94" s="10" customFormat="1" ht="19.5" thickBot="1" x14ac:dyDescent="0.3">
      <c r="A16" s="16" t="s">
        <v>43</v>
      </c>
      <c r="B16" s="17">
        <v>6417847.1600000001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>
        <v>382336.85</v>
      </c>
      <c r="N16" s="26">
        <v>759186.76</v>
      </c>
      <c r="O16" s="27"/>
      <c r="P16" s="17"/>
      <c r="Q16" s="17"/>
      <c r="R16" s="17"/>
      <c r="S16" s="17"/>
      <c r="T16" s="17"/>
      <c r="U16" s="17"/>
      <c r="V16" s="17"/>
      <c r="W16" s="17">
        <f>B16+M16+N16+P16+T16+R16+V16</f>
        <v>7559370.7699999996</v>
      </c>
      <c r="X16" s="17">
        <v>436670.39</v>
      </c>
      <c r="Y16" s="17"/>
      <c r="Z16" s="17"/>
      <c r="AA16" s="17">
        <v>169868.49</v>
      </c>
      <c r="AB16" s="17">
        <v>183880.06</v>
      </c>
      <c r="AC16" s="17">
        <v>0</v>
      </c>
      <c r="AD16" s="17">
        <v>0</v>
      </c>
      <c r="AE16" s="17"/>
      <c r="AF16" s="17"/>
      <c r="AG16" s="17"/>
      <c r="AH16" s="17">
        <f>X16+Z16+AA16+AG16+AD16+AB16</f>
        <v>790418.94</v>
      </c>
      <c r="AI16" s="17">
        <v>580088.02</v>
      </c>
      <c r="AJ16" s="17">
        <v>109072.57</v>
      </c>
      <c r="AK16" s="17">
        <v>57346.8</v>
      </c>
      <c r="AL16" s="17">
        <v>193059.16</v>
      </c>
      <c r="AM16" s="17">
        <v>350201.73</v>
      </c>
      <c r="AN16" s="17"/>
      <c r="AO16" s="17"/>
      <c r="AP16" s="17">
        <f>AI16+AJ16+AK16+AL16+AM16+AO16</f>
        <v>1289768.2800000003</v>
      </c>
      <c r="AQ16" s="17"/>
      <c r="AR16" s="17"/>
      <c r="AS16" s="17">
        <v>34748.78</v>
      </c>
      <c r="AT16" s="17"/>
      <c r="AU16" s="17"/>
      <c r="AV16" s="17"/>
      <c r="AW16" s="17"/>
      <c r="AX16" s="17"/>
      <c r="AY16" s="17"/>
      <c r="AZ16" s="17"/>
      <c r="BA16" s="17"/>
      <c r="BB16" s="17">
        <f>AS16+BA16</f>
        <v>34748.78</v>
      </c>
      <c r="BC16" s="17">
        <v>666168.34</v>
      </c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>
        <v>226320.6</v>
      </c>
      <c r="BO16" s="28">
        <v>140042.82999999999</v>
      </c>
      <c r="BP16" s="29"/>
      <c r="BQ16" s="17"/>
      <c r="BR16" s="21"/>
      <c r="BS16" s="21"/>
      <c r="BT16" s="17">
        <f t="shared" ref="BT16:BT29" si="18">BC16+BN16+BO16+BQ16+BS16</f>
        <v>1032531.7699999999</v>
      </c>
      <c r="BU16" s="17">
        <v>6514.5</v>
      </c>
      <c r="BV16" s="17"/>
      <c r="BW16" s="17"/>
      <c r="BX16" s="17">
        <v>47421.94</v>
      </c>
      <c r="BY16" s="17">
        <f>BU16+BX16</f>
        <v>53936.44</v>
      </c>
      <c r="BZ16" s="17">
        <v>47490.65</v>
      </c>
      <c r="CA16" s="17">
        <v>105984.37</v>
      </c>
      <c r="CB16" s="17">
        <v>0</v>
      </c>
      <c r="CC16" s="17"/>
      <c r="CD16" s="17">
        <f>BZ16+CA16+CC16</f>
        <v>153475.01999999999</v>
      </c>
      <c r="CE16" s="17"/>
      <c r="CF16" s="17"/>
      <c r="CG16" s="21">
        <f>CE16+CF16</f>
        <v>0</v>
      </c>
      <c r="CH16" s="17">
        <f t="shared" ref="CH16:CI18" si="19">S16</f>
        <v>0</v>
      </c>
      <c r="CI16" s="17">
        <f t="shared" si="19"/>
        <v>0</v>
      </c>
      <c r="CJ16" s="17">
        <f t="shared" ref="CJ16:CK18" si="20">U16+AC16+BR16+AN16</f>
        <v>0</v>
      </c>
      <c r="CK16" s="39">
        <f t="shared" si="20"/>
        <v>0</v>
      </c>
      <c r="CL16" s="43">
        <f t="shared" si="5"/>
        <v>10914249.999999996</v>
      </c>
      <c r="CN16" s="58"/>
      <c r="CO16" s="22"/>
    </row>
    <row r="17" spans="1:95" s="10" customFormat="1" ht="19.5" x14ac:dyDescent="0.3">
      <c r="A17" s="16" t="s">
        <v>44</v>
      </c>
      <c r="B17" s="17">
        <v>6849821.5199999996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>
        <v>39206.86</v>
      </c>
      <c r="N17" s="17">
        <v>646818.56999999995</v>
      </c>
      <c r="O17" s="17"/>
      <c r="P17" s="17"/>
      <c r="Q17" s="17"/>
      <c r="R17" s="17"/>
      <c r="S17" s="17"/>
      <c r="T17" s="17"/>
      <c r="U17" s="17"/>
      <c r="V17" s="23"/>
      <c r="W17" s="17">
        <f>B17+M17+N17+P17+T17+R17+V17</f>
        <v>7535846.9500000002</v>
      </c>
      <c r="X17" s="17">
        <v>296891.69</v>
      </c>
      <c r="Y17" s="17"/>
      <c r="Z17" s="17"/>
      <c r="AA17" s="17">
        <v>142917.21</v>
      </c>
      <c r="AB17" s="17">
        <v>348492.57</v>
      </c>
      <c r="AC17" s="17"/>
      <c r="AD17" s="17"/>
      <c r="AE17" s="17"/>
      <c r="AF17" s="17"/>
      <c r="AG17" s="17"/>
      <c r="AH17" s="17">
        <f>X17+Z17+AA17+AG17+AD17+AB17</f>
        <v>788301.47</v>
      </c>
      <c r="AI17" s="17">
        <v>502389.35</v>
      </c>
      <c r="AJ17" s="17">
        <v>100229.1</v>
      </c>
      <c r="AK17" s="17">
        <v>95304.92</v>
      </c>
      <c r="AL17" s="17">
        <v>121966.48</v>
      </c>
      <c r="AM17" s="17">
        <v>196406.29</v>
      </c>
      <c r="AN17" s="17"/>
      <c r="AO17" s="17"/>
      <c r="AP17" s="17">
        <f>AI17+AJ17+AK17+AL17+AM17+AO17</f>
        <v>1016296.14</v>
      </c>
      <c r="AQ17" s="17"/>
      <c r="AR17" s="17"/>
      <c r="AS17" s="17">
        <v>37966.269999999997</v>
      </c>
      <c r="AT17" s="17"/>
      <c r="AU17" s="17"/>
      <c r="AV17" s="17"/>
      <c r="AW17" s="17"/>
      <c r="AX17" s="17"/>
      <c r="AY17" s="17"/>
      <c r="AZ17" s="17"/>
      <c r="BA17" s="17"/>
      <c r="BB17" s="17">
        <f>AS17+BA17</f>
        <v>37966.269999999997</v>
      </c>
      <c r="BC17" s="17">
        <v>1039518.54</v>
      </c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>
        <v>156215.92000000001</v>
      </c>
      <c r="BO17" s="59">
        <v>121870.04</v>
      </c>
      <c r="BP17" s="17"/>
      <c r="BQ17" s="17"/>
      <c r="BR17" s="20"/>
      <c r="BS17" s="17"/>
      <c r="BT17" s="17">
        <f t="shared" si="18"/>
        <v>1317604.5</v>
      </c>
      <c r="BU17" s="17">
        <v>5229.99</v>
      </c>
      <c r="BV17" s="17"/>
      <c r="BW17" s="17"/>
      <c r="BX17" s="17">
        <v>60627.39</v>
      </c>
      <c r="BY17" s="17">
        <f>BU17+BX17</f>
        <v>65857.38</v>
      </c>
      <c r="BZ17" s="17">
        <v>47490.65</v>
      </c>
      <c r="CA17" s="17">
        <v>105263.24</v>
      </c>
      <c r="CB17" s="17">
        <v>0</v>
      </c>
      <c r="CC17" s="17"/>
      <c r="CD17" s="17">
        <f>BZ17+CA17+CC17</f>
        <v>152753.89000000001</v>
      </c>
      <c r="CE17" s="17"/>
      <c r="CF17" s="17"/>
      <c r="CG17" s="21">
        <f>CE17+CF17</f>
        <v>0</v>
      </c>
      <c r="CH17" s="17">
        <f t="shared" si="19"/>
        <v>0</v>
      </c>
      <c r="CI17" s="17">
        <f t="shared" si="19"/>
        <v>0</v>
      </c>
      <c r="CJ17" s="17">
        <f t="shared" si="20"/>
        <v>0</v>
      </c>
      <c r="CK17" s="39">
        <f t="shared" si="20"/>
        <v>0</v>
      </c>
      <c r="CL17" s="43">
        <f t="shared" si="5"/>
        <v>10914626.600000001</v>
      </c>
      <c r="CM17" s="30"/>
      <c r="CN17" s="1"/>
      <c r="CO17" s="60"/>
      <c r="CP17" s="34"/>
    </row>
    <row r="18" spans="1:95" s="10" customFormat="1" ht="19.5" x14ac:dyDescent="0.3">
      <c r="A18" s="16" t="s">
        <v>45</v>
      </c>
      <c r="B18" s="17">
        <v>6525067.21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>
        <v>634408.15</v>
      </c>
      <c r="N18" s="17">
        <v>753154.21</v>
      </c>
      <c r="O18" s="17"/>
      <c r="P18" s="17"/>
      <c r="Q18" s="17"/>
      <c r="R18" s="17"/>
      <c r="S18" s="17"/>
      <c r="T18" s="17"/>
      <c r="U18" s="21"/>
      <c r="V18" s="17"/>
      <c r="W18" s="17">
        <f>B18+M18+N18+P18+T18+R18+V18</f>
        <v>7912629.5700000003</v>
      </c>
      <c r="X18" s="17">
        <v>329224.63</v>
      </c>
      <c r="Y18" s="17"/>
      <c r="Z18" s="17"/>
      <c r="AA18" s="17">
        <v>156658.01999999999</v>
      </c>
      <c r="AB18" s="17">
        <v>374094.02</v>
      </c>
      <c r="AC18" s="17"/>
      <c r="AD18" s="17"/>
      <c r="AE18" s="17"/>
      <c r="AF18" s="17"/>
      <c r="AG18" s="17"/>
      <c r="AH18" s="17">
        <f>X18+Z18+AA18+AG18+AD18+AB18</f>
        <v>859976.67</v>
      </c>
      <c r="AI18" s="17">
        <v>641601.31999999995</v>
      </c>
      <c r="AJ18" s="17">
        <v>145430.1</v>
      </c>
      <c r="AK18" s="17">
        <v>99947.28</v>
      </c>
      <c r="AL18" s="17">
        <v>156720.20000000001</v>
      </c>
      <c r="AM18" s="17">
        <v>194820.77</v>
      </c>
      <c r="AN18" s="17"/>
      <c r="AO18" s="17"/>
      <c r="AP18" s="17">
        <f>AI18+AJ18+AK18+AL18+AM18+AO18</f>
        <v>1238519.67</v>
      </c>
      <c r="AQ18" s="17"/>
      <c r="AR18" s="17"/>
      <c r="AS18" s="17">
        <v>33760.559999999998</v>
      </c>
      <c r="AT18" s="17"/>
      <c r="AU18" s="17"/>
      <c r="AV18" s="17"/>
      <c r="AW18" s="17"/>
      <c r="AX18" s="17"/>
      <c r="AY18" s="17"/>
      <c r="AZ18" s="17"/>
      <c r="BA18" s="17"/>
      <c r="BB18" s="17">
        <f>AS18+BA18</f>
        <v>33760.559999999998</v>
      </c>
      <c r="BC18" s="17">
        <v>892263.04</v>
      </c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>
        <v>200294.64</v>
      </c>
      <c r="BO18" s="17">
        <v>152278.03</v>
      </c>
      <c r="BP18" s="17"/>
      <c r="BQ18" s="17"/>
      <c r="BR18" s="31"/>
      <c r="BS18" s="17"/>
      <c r="BT18" s="17">
        <f t="shared" si="18"/>
        <v>1244835.7100000002</v>
      </c>
      <c r="BU18" s="17">
        <v>2192.21</v>
      </c>
      <c r="BV18" s="17"/>
      <c r="BW18" s="17"/>
      <c r="BX18" s="17">
        <v>58614.25</v>
      </c>
      <c r="BY18" s="17">
        <f>BU18+BX18</f>
        <v>60806.46</v>
      </c>
      <c r="BZ18" s="17">
        <v>47490.65</v>
      </c>
      <c r="CA18" s="17">
        <v>106034.16</v>
      </c>
      <c r="CB18" s="17">
        <v>0</v>
      </c>
      <c r="CC18" s="17"/>
      <c r="CD18" s="17">
        <f>BZ18+CA18+CC18</f>
        <v>153524.81</v>
      </c>
      <c r="CE18" s="17"/>
      <c r="CF18" s="17"/>
      <c r="CG18" s="21">
        <f>CE18+CF18</f>
        <v>0</v>
      </c>
      <c r="CH18" s="17">
        <f t="shared" si="19"/>
        <v>0</v>
      </c>
      <c r="CI18" s="17">
        <f t="shared" si="19"/>
        <v>0</v>
      </c>
      <c r="CJ18" s="17">
        <f t="shared" si="20"/>
        <v>0</v>
      </c>
      <c r="CK18" s="39">
        <f t="shared" si="20"/>
        <v>0</v>
      </c>
      <c r="CL18" s="43">
        <f t="shared" si="5"/>
        <v>11504053.450000003</v>
      </c>
      <c r="CN18" s="1"/>
      <c r="CO18" s="60"/>
      <c r="CP18" s="34"/>
    </row>
    <row r="19" spans="1:95" s="51" customFormat="1" ht="18" x14ac:dyDescent="0.25">
      <c r="A19" s="18" t="s">
        <v>46</v>
      </c>
      <c r="B19" s="24">
        <f t="shared" ref="B19:T19" si="21">SUM(B16:B18)</f>
        <v>19792735.890000001</v>
      </c>
      <c r="C19" s="24">
        <f t="shared" si="21"/>
        <v>0</v>
      </c>
      <c r="D19" s="24">
        <f t="shared" si="21"/>
        <v>0</v>
      </c>
      <c r="E19" s="24">
        <f t="shared" si="21"/>
        <v>0</v>
      </c>
      <c r="F19" s="24">
        <f t="shared" si="21"/>
        <v>0</v>
      </c>
      <c r="G19" s="24">
        <f t="shared" si="21"/>
        <v>0</v>
      </c>
      <c r="H19" s="24">
        <f t="shared" si="21"/>
        <v>0</v>
      </c>
      <c r="I19" s="24">
        <f t="shared" si="21"/>
        <v>0</v>
      </c>
      <c r="J19" s="24">
        <f t="shared" si="21"/>
        <v>0</v>
      </c>
      <c r="K19" s="24">
        <f t="shared" si="21"/>
        <v>0</v>
      </c>
      <c r="L19" s="24">
        <f t="shared" si="21"/>
        <v>0</v>
      </c>
      <c r="M19" s="24">
        <f t="shared" si="21"/>
        <v>1055951.8599999999</v>
      </c>
      <c r="N19" s="24">
        <f t="shared" si="21"/>
        <v>2159159.54</v>
      </c>
      <c r="O19" s="24">
        <f t="shared" si="21"/>
        <v>0</v>
      </c>
      <c r="P19" s="24">
        <f t="shared" si="21"/>
        <v>0</v>
      </c>
      <c r="Q19" s="24">
        <f t="shared" si="21"/>
        <v>0</v>
      </c>
      <c r="R19" s="24">
        <f t="shared" si="21"/>
        <v>0</v>
      </c>
      <c r="S19" s="24">
        <f t="shared" si="21"/>
        <v>0</v>
      </c>
      <c r="T19" s="24">
        <f t="shared" si="21"/>
        <v>0</v>
      </c>
      <c r="U19" s="24">
        <f>SUM(U16:U18)</f>
        <v>0</v>
      </c>
      <c r="V19" s="24">
        <f t="shared" ref="V19:AR19" si="22">SUM(V16:V18)</f>
        <v>0</v>
      </c>
      <c r="W19" s="24">
        <f t="shared" si="22"/>
        <v>23007847.289999999</v>
      </c>
      <c r="X19" s="24">
        <f t="shared" si="22"/>
        <v>1062786.71</v>
      </c>
      <c r="Y19" s="24">
        <f t="shared" si="22"/>
        <v>0</v>
      </c>
      <c r="Z19" s="24">
        <f t="shared" si="22"/>
        <v>0</v>
      </c>
      <c r="AA19" s="24">
        <f t="shared" si="22"/>
        <v>469443.72</v>
      </c>
      <c r="AB19" s="24">
        <f t="shared" si="22"/>
        <v>906466.65</v>
      </c>
      <c r="AC19" s="24">
        <f>SUM(AC16:AC18)</f>
        <v>0</v>
      </c>
      <c r="AD19" s="24">
        <f t="shared" si="22"/>
        <v>0</v>
      </c>
      <c r="AE19" s="24">
        <f t="shared" si="22"/>
        <v>0</v>
      </c>
      <c r="AF19" s="24">
        <f t="shared" si="22"/>
        <v>0</v>
      </c>
      <c r="AG19" s="24">
        <f t="shared" si="22"/>
        <v>0</v>
      </c>
      <c r="AH19" s="24">
        <f t="shared" si="22"/>
        <v>2438697.08</v>
      </c>
      <c r="AI19" s="24">
        <f t="shared" si="22"/>
        <v>1724078.69</v>
      </c>
      <c r="AJ19" s="24">
        <f t="shared" si="22"/>
        <v>354731.77</v>
      </c>
      <c r="AK19" s="24">
        <f t="shared" si="22"/>
        <v>252599</v>
      </c>
      <c r="AL19" s="24">
        <f t="shared" si="22"/>
        <v>471745.84</v>
      </c>
      <c r="AM19" s="24">
        <f t="shared" si="22"/>
        <v>741428.79</v>
      </c>
      <c r="AN19" s="24">
        <f t="shared" si="22"/>
        <v>0</v>
      </c>
      <c r="AO19" s="24">
        <f t="shared" si="22"/>
        <v>0</v>
      </c>
      <c r="AP19" s="24">
        <f t="shared" si="22"/>
        <v>3544584.0900000003</v>
      </c>
      <c r="AQ19" s="24">
        <f t="shared" si="22"/>
        <v>0</v>
      </c>
      <c r="AR19" s="24">
        <f t="shared" si="22"/>
        <v>0</v>
      </c>
      <c r="AS19" s="24">
        <f t="shared" ref="AS19:BA19" si="23">SUM(AS16:AS18)</f>
        <v>106475.60999999999</v>
      </c>
      <c r="AT19" s="24">
        <f t="shared" si="23"/>
        <v>0</v>
      </c>
      <c r="AU19" s="24">
        <f t="shared" si="23"/>
        <v>0</v>
      </c>
      <c r="AV19" s="24">
        <f t="shared" si="23"/>
        <v>0</v>
      </c>
      <c r="AW19" s="24">
        <f t="shared" si="23"/>
        <v>0</v>
      </c>
      <c r="AX19" s="24">
        <f t="shared" si="23"/>
        <v>0</v>
      </c>
      <c r="AY19" s="24">
        <f t="shared" si="23"/>
        <v>0</v>
      </c>
      <c r="AZ19" s="24">
        <f t="shared" si="23"/>
        <v>0</v>
      </c>
      <c r="BA19" s="24">
        <f t="shared" si="23"/>
        <v>0</v>
      </c>
      <c r="BB19" s="24">
        <f t="shared" ref="BB19:BS19" si="24">SUM(BB16:BB18)</f>
        <v>106475.60999999999</v>
      </c>
      <c r="BC19" s="24">
        <f t="shared" si="24"/>
        <v>2597949.92</v>
      </c>
      <c r="BD19" s="24">
        <f t="shared" si="24"/>
        <v>0</v>
      </c>
      <c r="BE19" s="24">
        <f t="shared" si="24"/>
        <v>0</v>
      </c>
      <c r="BF19" s="24">
        <f t="shared" si="24"/>
        <v>0</v>
      </c>
      <c r="BG19" s="24">
        <f t="shared" si="24"/>
        <v>0</v>
      </c>
      <c r="BH19" s="24">
        <f t="shared" si="24"/>
        <v>0</v>
      </c>
      <c r="BI19" s="24">
        <f t="shared" si="24"/>
        <v>0</v>
      </c>
      <c r="BJ19" s="24">
        <f t="shared" si="24"/>
        <v>0</v>
      </c>
      <c r="BK19" s="24">
        <f t="shared" si="24"/>
        <v>0</v>
      </c>
      <c r="BL19" s="24">
        <f t="shared" si="24"/>
        <v>0</v>
      </c>
      <c r="BM19" s="24">
        <f t="shared" si="24"/>
        <v>0</v>
      </c>
      <c r="BN19" s="24">
        <f t="shared" si="24"/>
        <v>582831.16</v>
      </c>
      <c r="BO19" s="24">
        <f t="shared" si="24"/>
        <v>414190.9</v>
      </c>
      <c r="BP19" s="24">
        <f t="shared" si="24"/>
        <v>0</v>
      </c>
      <c r="BQ19" s="24">
        <f t="shared" si="24"/>
        <v>0</v>
      </c>
      <c r="BR19" s="24">
        <f t="shared" si="24"/>
        <v>0</v>
      </c>
      <c r="BS19" s="24">
        <f t="shared" si="24"/>
        <v>0</v>
      </c>
      <c r="BT19" s="24">
        <f t="shared" si="18"/>
        <v>3594971.98</v>
      </c>
      <c r="BU19" s="24">
        <f>SUM(BU16:BU18)</f>
        <v>13936.7</v>
      </c>
      <c r="BV19" s="24">
        <f t="shared" ref="BV19:CC19" si="25">SUM(BV16:BV18)</f>
        <v>0</v>
      </c>
      <c r="BW19" s="24">
        <f t="shared" si="25"/>
        <v>0</v>
      </c>
      <c r="BX19" s="24">
        <f t="shared" si="25"/>
        <v>166663.58000000002</v>
      </c>
      <c r="BY19" s="24">
        <f t="shared" si="25"/>
        <v>180600.28</v>
      </c>
      <c r="BZ19" s="24">
        <f t="shared" si="25"/>
        <v>142471.95000000001</v>
      </c>
      <c r="CA19" s="24">
        <f t="shared" si="25"/>
        <v>317281.77</v>
      </c>
      <c r="CB19" s="24">
        <f t="shared" si="25"/>
        <v>0</v>
      </c>
      <c r="CC19" s="24">
        <f t="shared" si="25"/>
        <v>0</v>
      </c>
      <c r="CD19" s="24">
        <f>SUM(CD16:CD18)</f>
        <v>459753.72000000003</v>
      </c>
      <c r="CE19" s="24">
        <f t="shared" ref="CE19:CG19" si="26">SUM(CE16:CE18)</f>
        <v>0</v>
      </c>
      <c r="CF19" s="24">
        <f t="shared" si="26"/>
        <v>0</v>
      </c>
      <c r="CG19" s="24">
        <f t="shared" si="26"/>
        <v>0</v>
      </c>
      <c r="CH19" s="24">
        <f t="shared" ref="CH19:CK19" si="27">SUM(CH16:CH18)</f>
        <v>0</v>
      </c>
      <c r="CI19" s="24">
        <f t="shared" si="27"/>
        <v>0</v>
      </c>
      <c r="CJ19" s="24">
        <f t="shared" si="27"/>
        <v>0</v>
      </c>
      <c r="CK19" s="40">
        <f t="shared" si="27"/>
        <v>0</v>
      </c>
      <c r="CL19" s="66">
        <f t="shared" si="5"/>
        <v>33332930.049999997</v>
      </c>
      <c r="CN19" s="5"/>
      <c r="CO19" s="57"/>
      <c r="CP19" s="61"/>
    </row>
    <row r="20" spans="1:95" s="51" customFormat="1" ht="18" x14ac:dyDescent="0.25">
      <c r="A20" s="18" t="s">
        <v>47</v>
      </c>
      <c r="B20" s="24">
        <f t="shared" ref="B20:AH20" si="28">B15+B19</f>
        <v>41054200.57</v>
      </c>
      <c r="C20" s="24">
        <f t="shared" si="28"/>
        <v>0</v>
      </c>
      <c r="D20" s="24">
        <f t="shared" si="28"/>
        <v>0</v>
      </c>
      <c r="E20" s="24">
        <f t="shared" si="28"/>
        <v>0</v>
      </c>
      <c r="F20" s="24">
        <f t="shared" si="28"/>
        <v>0</v>
      </c>
      <c r="G20" s="24">
        <f t="shared" si="28"/>
        <v>0</v>
      </c>
      <c r="H20" s="24">
        <f t="shared" si="28"/>
        <v>0</v>
      </c>
      <c r="I20" s="24">
        <f t="shared" si="28"/>
        <v>0</v>
      </c>
      <c r="J20" s="24">
        <f t="shared" si="28"/>
        <v>0</v>
      </c>
      <c r="K20" s="24">
        <f t="shared" si="28"/>
        <v>0</v>
      </c>
      <c r="L20" s="24">
        <f t="shared" si="28"/>
        <v>0</v>
      </c>
      <c r="M20" s="24">
        <f>M15+M19</f>
        <v>2348421.2799999998</v>
      </c>
      <c r="N20" s="24">
        <f t="shared" si="28"/>
        <v>3651354.6799999997</v>
      </c>
      <c r="O20" s="24">
        <f t="shared" si="28"/>
        <v>0</v>
      </c>
      <c r="P20" s="24">
        <f t="shared" si="28"/>
        <v>0</v>
      </c>
      <c r="Q20" s="24">
        <f t="shared" si="28"/>
        <v>0</v>
      </c>
      <c r="R20" s="24">
        <f t="shared" si="28"/>
        <v>0</v>
      </c>
      <c r="S20" s="24">
        <f t="shared" si="28"/>
        <v>0</v>
      </c>
      <c r="T20" s="24">
        <f t="shared" si="28"/>
        <v>0</v>
      </c>
      <c r="U20" s="24">
        <f t="shared" si="28"/>
        <v>0</v>
      </c>
      <c r="V20" s="24">
        <f t="shared" si="28"/>
        <v>0</v>
      </c>
      <c r="W20" s="24">
        <f t="shared" si="28"/>
        <v>47053976.530000001</v>
      </c>
      <c r="X20" s="24">
        <f t="shared" si="28"/>
        <v>2402014</v>
      </c>
      <c r="Y20" s="24">
        <f t="shared" si="28"/>
        <v>0</v>
      </c>
      <c r="Z20" s="24">
        <f t="shared" si="28"/>
        <v>0</v>
      </c>
      <c r="AA20" s="24">
        <f t="shared" si="28"/>
        <v>813799.79999999993</v>
      </c>
      <c r="AB20" s="24">
        <f t="shared" si="28"/>
        <v>1643247.02</v>
      </c>
      <c r="AC20" s="24">
        <f t="shared" si="28"/>
        <v>0</v>
      </c>
      <c r="AD20" s="24">
        <f t="shared" si="28"/>
        <v>0</v>
      </c>
      <c r="AE20" s="24">
        <f t="shared" si="28"/>
        <v>0</v>
      </c>
      <c r="AF20" s="24">
        <f t="shared" si="28"/>
        <v>0</v>
      </c>
      <c r="AG20" s="24">
        <f t="shared" si="28"/>
        <v>0</v>
      </c>
      <c r="AH20" s="24">
        <f t="shared" si="28"/>
        <v>4859060.82</v>
      </c>
      <c r="AI20" s="24">
        <f t="shared" ref="AI20:AO20" si="29">AI19+AI15</f>
        <v>3677048.01</v>
      </c>
      <c r="AJ20" s="24">
        <f t="shared" si="29"/>
        <v>661686.73</v>
      </c>
      <c r="AK20" s="24">
        <f t="shared" si="29"/>
        <v>398238.62</v>
      </c>
      <c r="AL20" s="24">
        <f t="shared" si="29"/>
        <v>1006048.55</v>
      </c>
      <c r="AM20" s="24">
        <f t="shared" si="29"/>
        <v>932880.33000000007</v>
      </c>
      <c r="AN20" s="24">
        <f t="shared" si="29"/>
        <v>0</v>
      </c>
      <c r="AO20" s="24">
        <f t="shared" si="29"/>
        <v>0</v>
      </c>
      <c r="AP20" s="24">
        <f>AP15+AP19</f>
        <v>6675902.2400000002</v>
      </c>
      <c r="AQ20" s="24">
        <f t="shared" ref="AQ20:BS20" si="30">AQ15+AQ19</f>
        <v>0</v>
      </c>
      <c r="AR20" s="24">
        <f t="shared" si="30"/>
        <v>0</v>
      </c>
      <c r="AS20" s="24">
        <f t="shared" si="30"/>
        <v>205320.33</v>
      </c>
      <c r="AT20" s="24">
        <f t="shared" si="30"/>
        <v>0</v>
      </c>
      <c r="AU20" s="24">
        <f t="shared" si="30"/>
        <v>0</v>
      </c>
      <c r="AV20" s="24">
        <f t="shared" si="30"/>
        <v>0</v>
      </c>
      <c r="AW20" s="24">
        <f t="shared" si="30"/>
        <v>0</v>
      </c>
      <c r="AX20" s="24">
        <f t="shared" si="30"/>
        <v>0</v>
      </c>
      <c r="AY20" s="24">
        <f t="shared" si="30"/>
        <v>0</v>
      </c>
      <c r="AZ20" s="24">
        <f t="shared" si="30"/>
        <v>0</v>
      </c>
      <c r="BA20" s="24">
        <f t="shared" si="30"/>
        <v>0</v>
      </c>
      <c r="BB20" s="24">
        <f>BB15+BB19</f>
        <v>205320.33</v>
      </c>
      <c r="BC20" s="24">
        <f t="shared" si="30"/>
        <v>4843918.8100000005</v>
      </c>
      <c r="BD20" s="24">
        <f t="shared" si="30"/>
        <v>0</v>
      </c>
      <c r="BE20" s="24">
        <f t="shared" si="30"/>
        <v>0</v>
      </c>
      <c r="BF20" s="24">
        <f>BF15+BF19</f>
        <v>0</v>
      </c>
      <c r="BG20" s="24">
        <f>BG15+BG19</f>
        <v>0</v>
      </c>
      <c r="BH20" s="24">
        <f t="shared" si="30"/>
        <v>0</v>
      </c>
      <c r="BI20" s="24">
        <f t="shared" si="30"/>
        <v>0</v>
      </c>
      <c r="BJ20" s="24">
        <f t="shared" si="30"/>
        <v>0</v>
      </c>
      <c r="BK20" s="24">
        <f t="shared" si="30"/>
        <v>0</v>
      </c>
      <c r="BL20" s="24">
        <f t="shared" si="30"/>
        <v>0</v>
      </c>
      <c r="BM20" s="24">
        <f t="shared" si="30"/>
        <v>0</v>
      </c>
      <c r="BN20" s="24">
        <f>BN15+BN19</f>
        <v>1186199.94</v>
      </c>
      <c r="BO20" s="24">
        <f t="shared" si="30"/>
        <v>744962.4</v>
      </c>
      <c r="BP20" s="24">
        <f t="shared" si="30"/>
        <v>0</v>
      </c>
      <c r="BQ20" s="24">
        <f t="shared" si="30"/>
        <v>0</v>
      </c>
      <c r="BR20" s="24">
        <f t="shared" si="30"/>
        <v>0</v>
      </c>
      <c r="BS20" s="24">
        <f t="shared" si="30"/>
        <v>0</v>
      </c>
      <c r="BT20" s="24">
        <f t="shared" si="18"/>
        <v>6775081.1500000004</v>
      </c>
      <c r="BU20" s="24">
        <f>BU15+BU19</f>
        <v>29505.620000000003</v>
      </c>
      <c r="BV20" s="24">
        <f t="shared" ref="BV20:BX20" si="31">BV19+BV15</f>
        <v>0</v>
      </c>
      <c r="BW20" s="24">
        <f t="shared" si="31"/>
        <v>0</v>
      </c>
      <c r="BX20" s="24">
        <f t="shared" si="31"/>
        <v>297384.74</v>
      </c>
      <c r="BY20" s="24">
        <f>BY19+BY15</f>
        <v>326890.36</v>
      </c>
      <c r="BZ20" s="24">
        <f t="shared" ref="BZ20:CC20" si="32">BZ19+BZ15</f>
        <v>370999.06</v>
      </c>
      <c r="CA20" s="24">
        <f t="shared" si="32"/>
        <v>529350.09000000008</v>
      </c>
      <c r="CB20" s="24">
        <f t="shared" si="32"/>
        <v>0</v>
      </c>
      <c r="CC20" s="24">
        <f t="shared" si="32"/>
        <v>0</v>
      </c>
      <c r="CD20" s="24">
        <f>CD19+CD15</f>
        <v>900349.15</v>
      </c>
      <c r="CE20" s="24">
        <f t="shared" ref="CE20:CG20" si="33">CE19+CE15</f>
        <v>0</v>
      </c>
      <c r="CF20" s="24">
        <f t="shared" si="33"/>
        <v>0</v>
      </c>
      <c r="CG20" s="24">
        <f t="shared" si="33"/>
        <v>0</v>
      </c>
      <c r="CH20" s="24">
        <f t="shared" ref="CH20:CK20" si="34">CH15+CH19</f>
        <v>0</v>
      </c>
      <c r="CI20" s="24">
        <f t="shared" si="34"/>
        <v>0</v>
      </c>
      <c r="CJ20" s="24">
        <f t="shared" si="34"/>
        <v>0</v>
      </c>
      <c r="CK20" s="40">
        <f t="shared" si="34"/>
        <v>0</v>
      </c>
      <c r="CL20" s="66">
        <f t="shared" si="5"/>
        <v>66796580.579999998</v>
      </c>
      <c r="CN20" s="1"/>
      <c r="CO20" s="5"/>
    </row>
    <row r="21" spans="1:95" s="10" customFormat="1" ht="18.75" x14ac:dyDescent="0.25">
      <c r="A21" s="16" t="s">
        <v>48</v>
      </c>
      <c r="B21" s="17">
        <v>6795631.9000000004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>
        <v>288547.76</v>
      </c>
      <c r="N21" s="17">
        <v>588587.62</v>
      </c>
      <c r="O21" s="17"/>
      <c r="P21" s="17"/>
      <c r="Q21" s="17"/>
      <c r="R21" s="17"/>
      <c r="S21" s="17"/>
      <c r="T21" s="17"/>
      <c r="V21" s="32"/>
      <c r="W21" s="17">
        <f>B21+M21+N21+P21+T21+R21+V21</f>
        <v>7672767.2800000003</v>
      </c>
      <c r="X21" s="17">
        <v>333541.78000000003</v>
      </c>
      <c r="Y21" s="62"/>
      <c r="Z21" s="62"/>
      <c r="AA21" s="17">
        <v>91955.78</v>
      </c>
      <c r="AB21" s="17">
        <v>229042.04</v>
      </c>
      <c r="AC21" s="17"/>
      <c r="AD21" s="32"/>
      <c r="AE21" s="17"/>
      <c r="AF21" s="17"/>
      <c r="AG21" s="17"/>
      <c r="AH21" s="17">
        <f>X21+Z21+AA21+AG21+AD21+AB21</f>
        <v>654539.60000000009</v>
      </c>
      <c r="AI21" s="17">
        <v>762050.4</v>
      </c>
      <c r="AJ21" s="17">
        <v>132445.26999999999</v>
      </c>
      <c r="AK21" s="17">
        <v>99947.28</v>
      </c>
      <c r="AL21" s="17">
        <v>124399.64</v>
      </c>
      <c r="AM21" s="17">
        <v>184316.7</v>
      </c>
      <c r="AN21" s="17"/>
      <c r="AO21" s="17"/>
      <c r="AP21" s="17">
        <f>AI21+AJ21+AK21+AL21+AM21+AO21</f>
        <v>1303159.29</v>
      </c>
      <c r="AQ21" s="17"/>
      <c r="AR21" s="17"/>
      <c r="AS21" s="17">
        <v>33760.559999999998</v>
      </c>
      <c r="AT21" s="17"/>
      <c r="AU21" s="17"/>
      <c r="AV21" s="17"/>
      <c r="AW21" s="17"/>
      <c r="AX21" s="17"/>
      <c r="AY21" s="17"/>
      <c r="AZ21" s="17"/>
      <c r="BA21" s="17"/>
      <c r="BB21" s="17">
        <f>AS21+BA21</f>
        <v>33760.559999999998</v>
      </c>
      <c r="BC21" s="17">
        <v>1063716.6000000001</v>
      </c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28">
        <v>209804.67</v>
      </c>
      <c r="BO21" s="17">
        <v>120697.11</v>
      </c>
      <c r="BP21" s="17"/>
      <c r="BQ21" s="17"/>
      <c r="BR21" s="17"/>
      <c r="BS21" s="32"/>
      <c r="BT21" s="17">
        <f t="shared" si="18"/>
        <v>1394218.3800000001</v>
      </c>
      <c r="BU21" s="17">
        <v>4645.57</v>
      </c>
      <c r="BV21" s="17"/>
      <c r="BW21" s="17"/>
      <c r="BX21" s="17">
        <v>47751.86</v>
      </c>
      <c r="BY21" s="17">
        <f>BU21+BX21</f>
        <v>52397.43</v>
      </c>
      <c r="BZ21" s="17">
        <v>47490.65</v>
      </c>
      <c r="CA21" s="17">
        <v>106034.16</v>
      </c>
      <c r="CB21" s="17">
        <v>0</v>
      </c>
      <c r="CC21" s="17"/>
      <c r="CD21" s="17">
        <f>BZ21+CA21+CC21</f>
        <v>153524.81</v>
      </c>
      <c r="CE21" s="17"/>
      <c r="CF21" s="17"/>
      <c r="CG21" s="21">
        <f>CE21+CF21</f>
        <v>0</v>
      </c>
      <c r="CH21" s="17">
        <f t="shared" ref="CH21:CI23" si="35">S21</f>
        <v>0</v>
      </c>
      <c r="CI21" s="17">
        <f t="shared" si="35"/>
        <v>0</v>
      </c>
      <c r="CJ21" s="17">
        <f>V21+AC21+BR21+AN21</f>
        <v>0</v>
      </c>
      <c r="CK21" s="39">
        <f>V21+AD21+BS21+AO21</f>
        <v>0</v>
      </c>
      <c r="CL21" s="43">
        <f t="shared" si="5"/>
        <v>11264367.350000003</v>
      </c>
      <c r="CN21" s="1"/>
      <c r="CO21" s="1"/>
    </row>
    <row r="22" spans="1:95" s="10" customFormat="1" ht="18.75" x14ac:dyDescent="0.25">
      <c r="A22" s="16" t="s">
        <v>49</v>
      </c>
      <c r="B22" s="17">
        <v>7348738.2199999997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>
        <v>301610.78999999998</v>
      </c>
      <c r="N22" s="17">
        <v>620526.75</v>
      </c>
      <c r="O22" s="17"/>
      <c r="P22" s="17"/>
      <c r="Q22" s="17"/>
      <c r="R22" s="17"/>
      <c r="S22" s="17"/>
      <c r="T22" s="17"/>
      <c r="U22" s="17"/>
      <c r="V22" s="32"/>
      <c r="W22" s="17">
        <f>B22+M22+N22+P22+T22+R22+V22</f>
        <v>8270875.7599999998</v>
      </c>
      <c r="X22" s="17">
        <v>323721.55</v>
      </c>
      <c r="Y22" s="62"/>
      <c r="Z22" s="62"/>
      <c r="AA22" s="17">
        <v>90935.66</v>
      </c>
      <c r="AB22" s="17">
        <v>256199.17</v>
      </c>
      <c r="AC22" s="17"/>
      <c r="AD22" s="32"/>
      <c r="AE22" s="17"/>
      <c r="AF22" s="17"/>
      <c r="AG22" s="17"/>
      <c r="AH22" s="17">
        <f>X22+Z22+AA22+AG22+AD22+AB22</f>
        <v>670856.38</v>
      </c>
      <c r="AI22" s="17">
        <v>822957.75</v>
      </c>
      <c r="AJ22" s="17">
        <v>127598.35</v>
      </c>
      <c r="AK22" s="17">
        <v>106228.12</v>
      </c>
      <c r="AL22" s="17">
        <v>134950.9</v>
      </c>
      <c r="AM22" s="17">
        <v>215622</v>
      </c>
      <c r="AN22" s="17"/>
      <c r="AO22" s="17"/>
      <c r="AP22" s="17">
        <f>AI22+AJ22+AK22+AL22+AM22+AO22</f>
        <v>1407357.1199999999</v>
      </c>
      <c r="AQ22" s="17"/>
      <c r="AR22" s="17"/>
      <c r="AS22" s="17">
        <v>17728.310000000001</v>
      </c>
      <c r="AT22" s="17"/>
      <c r="AU22" s="17"/>
      <c r="AV22" s="17"/>
      <c r="AW22" s="17"/>
      <c r="AX22" s="17"/>
      <c r="AY22" s="17"/>
      <c r="AZ22" s="17"/>
      <c r="BA22" s="17"/>
      <c r="BB22" s="17">
        <f>AS22+BA22</f>
        <v>17728.310000000001</v>
      </c>
      <c r="BC22" s="17">
        <v>1531714.96</v>
      </c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28">
        <v>157844.68</v>
      </c>
      <c r="BO22" s="17">
        <v>149034</v>
      </c>
      <c r="BP22" s="17"/>
      <c r="BQ22" s="17"/>
      <c r="BR22" s="17"/>
      <c r="BS22" s="32"/>
      <c r="BT22" s="17">
        <f t="shared" si="18"/>
        <v>1838593.64</v>
      </c>
      <c r="BU22" s="17">
        <v>4624.5200000000004</v>
      </c>
      <c r="BV22" s="17"/>
      <c r="BW22" s="17"/>
      <c r="BX22" s="17">
        <v>39601.449999999997</v>
      </c>
      <c r="BY22" s="17">
        <f>BU22+BX22</f>
        <v>44225.97</v>
      </c>
      <c r="BZ22" s="17">
        <v>39025.730000000003</v>
      </c>
      <c r="CA22" s="17">
        <v>111337.09</v>
      </c>
      <c r="CB22" s="17">
        <v>0</v>
      </c>
      <c r="CC22" s="17"/>
      <c r="CD22" s="17">
        <f>BZ22+CA22+CC22</f>
        <v>150362.82</v>
      </c>
      <c r="CE22" s="17"/>
      <c r="CF22" s="17"/>
      <c r="CG22" s="21">
        <f>CE22+CF22</f>
        <v>0</v>
      </c>
      <c r="CH22" s="17">
        <f t="shared" si="35"/>
        <v>0</v>
      </c>
      <c r="CI22" s="17">
        <f t="shared" si="35"/>
        <v>0</v>
      </c>
      <c r="CJ22" s="17">
        <f>U22+AC22+BR22+AN22</f>
        <v>0</v>
      </c>
      <c r="CK22" s="39">
        <f>V22+AD22+BS22+AO22</f>
        <v>0</v>
      </c>
      <c r="CL22" s="43">
        <f t="shared" si="5"/>
        <v>12400000.000000002</v>
      </c>
      <c r="CN22" s="22"/>
      <c r="CO22" s="1"/>
    </row>
    <row r="23" spans="1:95" s="10" customFormat="1" ht="18.75" x14ac:dyDescent="0.25">
      <c r="A23" s="16" t="s">
        <v>50</v>
      </c>
      <c r="B23" s="17">
        <v>4852948.6399999997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>
        <v>330981.06</v>
      </c>
      <c r="N23" s="17">
        <v>679330</v>
      </c>
      <c r="O23" s="17"/>
      <c r="P23" s="17"/>
      <c r="Q23" s="17"/>
      <c r="R23" s="17"/>
      <c r="S23" s="33"/>
      <c r="T23" s="17"/>
      <c r="U23" s="17"/>
      <c r="V23" s="32"/>
      <c r="W23" s="17">
        <f>B23+M23+N23+P23+T23+R23+V23</f>
        <v>5863259.6999999993</v>
      </c>
      <c r="X23" s="17">
        <v>359686.41</v>
      </c>
      <c r="Y23" s="62"/>
      <c r="Z23" s="62"/>
      <c r="AA23" s="17">
        <v>96209</v>
      </c>
      <c r="AB23" s="17">
        <v>227744.38</v>
      </c>
      <c r="AC23" s="17"/>
      <c r="AD23" s="32"/>
      <c r="AE23" s="17"/>
      <c r="AF23" s="17"/>
      <c r="AG23" s="17"/>
      <c r="AH23" s="17">
        <f>X23+Z23+AA23+AG23+AD23+AB23</f>
        <v>683639.79</v>
      </c>
      <c r="AI23" s="17">
        <v>629751.46</v>
      </c>
      <c r="AJ23" s="17">
        <v>111795.94</v>
      </c>
      <c r="AK23" s="17">
        <v>10103.959999999999</v>
      </c>
      <c r="AL23" s="17">
        <v>149193</v>
      </c>
      <c r="AM23" s="17">
        <v>318780</v>
      </c>
      <c r="AN23" s="17"/>
      <c r="AO23" s="17"/>
      <c r="AP23" s="17">
        <f>AI23+AJ23+AK23+AL23+AM23+AO23</f>
        <v>1219624.3599999999</v>
      </c>
      <c r="AQ23" s="17"/>
      <c r="AR23" s="17"/>
      <c r="AS23" s="17">
        <v>11491</v>
      </c>
      <c r="AT23" s="17"/>
      <c r="AU23" s="17"/>
      <c r="AV23" s="17"/>
      <c r="AW23" s="17"/>
      <c r="AX23" s="17"/>
      <c r="AY23" s="17"/>
      <c r="AZ23" s="17"/>
      <c r="BA23" s="17"/>
      <c r="BB23" s="17">
        <f>AS23+BA23</f>
        <v>11491</v>
      </c>
      <c r="BC23" s="17">
        <v>905369.91</v>
      </c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28">
        <v>151865.43</v>
      </c>
      <c r="BO23" s="17">
        <v>162699</v>
      </c>
      <c r="BP23" s="17"/>
      <c r="BQ23" s="17"/>
      <c r="BR23" s="17"/>
      <c r="BS23" s="17"/>
      <c r="BT23" s="17">
        <f t="shared" si="18"/>
        <v>1219934.3400000001</v>
      </c>
      <c r="BU23" s="17">
        <v>2296.77</v>
      </c>
      <c r="BV23" s="17"/>
      <c r="BW23" s="17"/>
      <c r="BX23" s="17">
        <v>43543</v>
      </c>
      <c r="BY23" s="17">
        <f>BU23+BX23</f>
        <v>45839.77</v>
      </c>
      <c r="BZ23" s="17">
        <v>39025.730000000003</v>
      </c>
      <c r="CA23" s="17">
        <v>111337.09</v>
      </c>
      <c r="CB23" s="17">
        <v>0</v>
      </c>
      <c r="CC23" s="17"/>
      <c r="CD23" s="17">
        <f>BZ23+CA23+CC23</f>
        <v>150362.82</v>
      </c>
      <c r="CE23" s="17">
        <v>788.22</v>
      </c>
      <c r="CF23" s="17"/>
      <c r="CG23" s="21">
        <f>CE23+CF23</f>
        <v>788.22</v>
      </c>
      <c r="CH23" s="17">
        <f t="shared" si="35"/>
        <v>0</v>
      </c>
      <c r="CI23" s="17">
        <f t="shared" si="35"/>
        <v>0</v>
      </c>
      <c r="CJ23" s="17">
        <f>U23+AC23+BR23+AN23</f>
        <v>0</v>
      </c>
      <c r="CK23" s="39">
        <f>V23+AD23+BS23+AO23</f>
        <v>0</v>
      </c>
      <c r="CL23" s="43">
        <f>W23+AH23+AP23+BB23+BT23+BY23+CD23+CG23</f>
        <v>9194940</v>
      </c>
      <c r="CM23" s="51"/>
      <c r="CN23" s="1"/>
      <c r="CO23" s="1"/>
    </row>
    <row r="24" spans="1:95" s="51" customFormat="1" ht="18" x14ac:dyDescent="0.25">
      <c r="A24" s="18" t="s">
        <v>51</v>
      </c>
      <c r="B24" s="24">
        <f t="shared" ref="B24:T24" si="36">SUM(B21:B23)</f>
        <v>18997318.760000002</v>
      </c>
      <c r="C24" s="24">
        <f t="shared" si="36"/>
        <v>0</v>
      </c>
      <c r="D24" s="24">
        <f t="shared" si="36"/>
        <v>0</v>
      </c>
      <c r="E24" s="24">
        <f t="shared" si="36"/>
        <v>0</v>
      </c>
      <c r="F24" s="24">
        <f t="shared" si="36"/>
        <v>0</v>
      </c>
      <c r="G24" s="24">
        <f t="shared" si="36"/>
        <v>0</v>
      </c>
      <c r="H24" s="24">
        <f t="shared" si="36"/>
        <v>0</v>
      </c>
      <c r="I24" s="24">
        <f t="shared" si="36"/>
        <v>0</v>
      </c>
      <c r="J24" s="24">
        <f t="shared" si="36"/>
        <v>0</v>
      </c>
      <c r="K24" s="24">
        <f t="shared" si="36"/>
        <v>0</v>
      </c>
      <c r="L24" s="24">
        <f t="shared" si="36"/>
        <v>0</v>
      </c>
      <c r="M24" s="24">
        <f t="shared" si="36"/>
        <v>921139.6100000001</v>
      </c>
      <c r="N24" s="24">
        <f t="shared" si="36"/>
        <v>1888444.37</v>
      </c>
      <c r="O24" s="24">
        <f t="shared" si="36"/>
        <v>0</v>
      </c>
      <c r="P24" s="24">
        <f t="shared" si="36"/>
        <v>0</v>
      </c>
      <c r="Q24" s="24">
        <v>0</v>
      </c>
      <c r="R24" s="24">
        <f t="shared" si="36"/>
        <v>0</v>
      </c>
      <c r="S24" s="24">
        <f t="shared" si="36"/>
        <v>0</v>
      </c>
      <c r="T24" s="24">
        <f t="shared" si="36"/>
        <v>0</v>
      </c>
      <c r="U24" s="24">
        <f t="shared" ref="U24:AO24" si="37">SUM(U21:U23)</f>
        <v>0</v>
      </c>
      <c r="V24" s="24">
        <f>SUM(V21:V23)</f>
        <v>0</v>
      </c>
      <c r="W24" s="24">
        <f t="shared" si="37"/>
        <v>21806902.739999998</v>
      </c>
      <c r="X24" s="24">
        <f t="shared" si="37"/>
        <v>1016949.74</v>
      </c>
      <c r="Y24" s="24">
        <f>SUM(Y21:Y23)</f>
        <v>0</v>
      </c>
      <c r="Z24" s="24">
        <f t="shared" si="37"/>
        <v>0</v>
      </c>
      <c r="AA24" s="24">
        <f t="shared" si="37"/>
        <v>279100.44</v>
      </c>
      <c r="AB24" s="24">
        <f t="shared" si="37"/>
        <v>712985.59000000008</v>
      </c>
      <c r="AC24" s="24">
        <f>SUM(AC21:AC23)</f>
        <v>0</v>
      </c>
      <c r="AD24" s="24">
        <f t="shared" si="37"/>
        <v>0</v>
      </c>
      <c r="AE24" s="24">
        <f t="shared" si="37"/>
        <v>0</v>
      </c>
      <c r="AF24" s="24">
        <f t="shared" si="37"/>
        <v>0</v>
      </c>
      <c r="AG24" s="24">
        <f t="shared" si="37"/>
        <v>0</v>
      </c>
      <c r="AH24" s="24">
        <f t="shared" si="37"/>
        <v>2009035.77</v>
      </c>
      <c r="AI24" s="24">
        <f t="shared" si="37"/>
        <v>2214759.61</v>
      </c>
      <c r="AJ24" s="24">
        <f t="shared" si="37"/>
        <v>371839.56</v>
      </c>
      <c r="AK24" s="24">
        <f t="shared" si="37"/>
        <v>216279.36</v>
      </c>
      <c r="AL24" s="24">
        <f t="shared" si="37"/>
        <v>408543.54</v>
      </c>
      <c r="AM24" s="24">
        <f t="shared" si="37"/>
        <v>718718.7</v>
      </c>
      <c r="AN24" s="24">
        <f t="shared" si="37"/>
        <v>0</v>
      </c>
      <c r="AO24" s="24">
        <f t="shared" si="37"/>
        <v>0</v>
      </c>
      <c r="AP24" s="24">
        <f>SUM(AP21:AP23)</f>
        <v>3930140.77</v>
      </c>
      <c r="AQ24" s="24">
        <f>AQ21+AQ22+AQ23</f>
        <v>0</v>
      </c>
      <c r="AR24" s="24">
        <f t="shared" ref="AR24:BU24" si="38">SUM(AR21:AR23)</f>
        <v>0</v>
      </c>
      <c r="AS24" s="24">
        <f t="shared" si="38"/>
        <v>62979.869999999995</v>
      </c>
      <c r="AT24" s="24">
        <f t="shared" si="38"/>
        <v>0</v>
      </c>
      <c r="AU24" s="24">
        <f t="shared" si="38"/>
        <v>0</v>
      </c>
      <c r="AV24" s="24">
        <f t="shared" si="38"/>
        <v>0</v>
      </c>
      <c r="AW24" s="24">
        <f t="shared" si="38"/>
        <v>0</v>
      </c>
      <c r="AX24" s="24">
        <f t="shared" si="38"/>
        <v>0</v>
      </c>
      <c r="AY24" s="24">
        <f t="shared" si="38"/>
        <v>0</v>
      </c>
      <c r="AZ24" s="24">
        <f t="shared" si="38"/>
        <v>0</v>
      </c>
      <c r="BA24" s="24">
        <f t="shared" si="38"/>
        <v>0</v>
      </c>
      <c r="BB24" s="24">
        <f>SUM(BB21:BB23)</f>
        <v>62979.869999999995</v>
      </c>
      <c r="BC24" s="24">
        <f t="shared" si="38"/>
        <v>3500801.47</v>
      </c>
      <c r="BD24" s="24">
        <f t="shared" si="38"/>
        <v>0</v>
      </c>
      <c r="BE24" s="24">
        <f t="shared" si="38"/>
        <v>0</v>
      </c>
      <c r="BF24" s="24">
        <f t="shared" si="38"/>
        <v>0</v>
      </c>
      <c r="BG24" s="24">
        <f t="shared" si="38"/>
        <v>0</v>
      </c>
      <c r="BH24" s="24">
        <f t="shared" si="38"/>
        <v>0</v>
      </c>
      <c r="BI24" s="24">
        <f t="shared" si="38"/>
        <v>0</v>
      </c>
      <c r="BJ24" s="24">
        <f t="shared" si="38"/>
        <v>0</v>
      </c>
      <c r="BK24" s="24">
        <f t="shared" si="38"/>
        <v>0</v>
      </c>
      <c r="BL24" s="24">
        <f t="shared" si="38"/>
        <v>0</v>
      </c>
      <c r="BM24" s="24">
        <f t="shared" si="38"/>
        <v>0</v>
      </c>
      <c r="BN24" s="24">
        <f t="shared" si="38"/>
        <v>519514.77999999997</v>
      </c>
      <c r="BO24" s="24">
        <f t="shared" si="38"/>
        <v>432430.11</v>
      </c>
      <c r="BP24" s="24">
        <f t="shared" si="38"/>
        <v>0</v>
      </c>
      <c r="BQ24" s="24">
        <f t="shared" si="38"/>
        <v>0</v>
      </c>
      <c r="BR24" s="24">
        <f t="shared" si="38"/>
        <v>0</v>
      </c>
      <c r="BS24" s="24">
        <f t="shared" si="38"/>
        <v>0</v>
      </c>
      <c r="BT24" s="24">
        <f t="shared" si="18"/>
        <v>4452746.3600000003</v>
      </c>
      <c r="BU24" s="24">
        <f t="shared" si="38"/>
        <v>11566.86</v>
      </c>
      <c r="BV24" s="24">
        <f t="shared" ref="BV24:CK24" si="39">SUM(BV21:BV23)</f>
        <v>0</v>
      </c>
      <c r="BW24" s="24">
        <f t="shared" si="39"/>
        <v>0</v>
      </c>
      <c r="BX24" s="24">
        <f t="shared" si="39"/>
        <v>130896.31</v>
      </c>
      <c r="BY24" s="24">
        <f t="shared" si="39"/>
        <v>142463.16999999998</v>
      </c>
      <c r="BZ24" s="24">
        <f t="shared" si="39"/>
        <v>125542.11000000002</v>
      </c>
      <c r="CA24" s="24">
        <f t="shared" si="39"/>
        <v>328708.33999999997</v>
      </c>
      <c r="CB24" s="24">
        <f t="shared" si="39"/>
        <v>0</v>
      </c>
      <c r="CC24" s="24">
        <f t="shared" si="39"/>
        <v>0</v>
      </c>
      <c r="CD24" s="24">
        <f t="shared" si="39"/>
        <v>454250.45</v>
      </c>
      <c r="CE24" s="24">
        <f t="shared" si="39"/>
        <v>788.22</v>
      </c>
      <c r="CF24" s="24">
        <f t="shared" si="39"/>
        <v>0</v>
      </c>
      <c r="CG24" s="24">
        <f t="shared" si="39"/>
        <v>788.22</v>
      </c>
      <c r="CH24" s="24">
        <f t="shared" si="39"/>
        <v>0</v>
      </c>
      <c r="CI24" s="24">
        <f t="shared" si="39"/>
        <v>0</v>
      </c>
      <c r="CJ24" s="24">
        <f t="shared" si="39"/>
        <v>0</v>
      </c>
      <c r="CK24" s="40">
        <f t="shared" si="39"/>
        <v>0</v>
      </c>
      <c r="CL24" s="66">
        <f t="shared" ref="CL24:CL27" si="40">W24+AH24+AP24+BB24+BT24+BY24+CD24+CG24</f>
        <v>32859307.349999998</v>
      </c>
      <c r="CN24" s="1"/>
      <c r="CO24" s="63"/>
    </row>
    <row r="25" spans="1:95" s="10" customFormat="1" ht="18.75" x14ac:dyDescent="0.25">
      <c r="A25" s="16" t="s">
        <v>52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9"/>
      <c r="V25" s="17"/>
      <c r="W25" s="17">
        <f>B25+M25+N25+P25+T25+R25+V25</f>
        <v>0</v>
      </c>
      <c r="X25" s="17"/>
      <c r="Y25" s="62"/>
      <c r="Z25" s="62"/>
      <c r="AA25" s="17"/>
      <c r="AB25" s="17"/>
      <c r="AC25" s="19"/>
      <c r="AD25" s="17"/>
      <c r="AE25" s="17"/>
      <c r="AF25" s="17"/>
      <c r="AG25" s="17"/>
      <c r="AH25" s="17">
        <f>X25+Z25+AA25+AG25+AD25+AB25</f>
        <v>0</v>
      </c>
      <c r="AI25" s="17"/>
      <c r="AJ25" s="17"/>
      <c r="AK25" s="17"/>
      <c r="AL25" s="17"/>
      <c r="AM25" s="17"/>
      <c r="AN25" s="19"/>
      <c r="AO25" s="17"/>
      <c r="AP25" s="17">
        <f>AI25+AJ25+AK25+AL25+AM25+AO25</f>
        <v>0</v>
      </c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>
        <f>AS25+BA25</f>
        <v>0</v>
      </c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28"/>
      <c r="BO25" s="17"/>
      <c r="BP25" s="17"/>
      <c r="BQ25" s="17"/>
      <c r="BR25" s="19"/>
      <c r="BS25" s="17"/>
      <c r="BT25" s="17">
        <f t="shared" si="18"/>
        <v>0</v>
      </c>
      <c r="BU25" s="17"/>
      <c r="BV25" s="17"/>
      <c r="BW25" s="17"/>
      <c r="BX25" s="17"/>
      <c r="BY25" s="17">
        <f>BU25+BX25</f>
        <v>0</v>
      </c>
      <c r="BZ25" s="17"/>
      <c r="CA25" s="17"/>
      <c r="CB25" s="17"/>
      <c r="CC25" s="17"/>
      <c r="CD25" s="17">
        <f>BZ25+CA25+CC25</f>
        <v>0</v>
      </c>
      <c r="CE25" s="17"/>
      <c r="CF25" s="17"/>
      <c r="CG25" s="21">
        <f>CE25+CF25</f>
        <v>0</v>
      </c>
      <c r="CH25" s="17">
        <f t="shared" ref="CH25:CI27" si="41">S25</f>
        <v>0</v>
      </c>
      <c r="CI25" s="17">
        <f t="shared" si="41"/>
        <v>0</v>
      </c>
      <c r="CJ25" s="17">
        <f t="shared" ref="CJ25:CK27" si="42">U25+AC25+BR25+AN25</f>
        <v>0</v>
      </c>
      <c r="CK25" s="39">
        <f t="shared" si="42"/>
        <v>0</v>
      </c>
      <c r="CL25" s="43">
        <f t="shared" si="40"/>
        <v>0</v>
      </c>
      <c r="CN25" s="1"/>
      <c r="CO25" s="1"/>
    </row>
    <row r="26" spans="1:95" s="10" customFormat="1" ht="18.75" x14ac:dyDescent="0.25">
      <c r="A26" s="16" t="s">
        <v>53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>
        <f>B26+M26+N26+P26+T26+R26+V26</f>
        <v>0</v>
      </c>
      <c r="X26" s="17"/>
      <c r="Y26" s="62"/>
      <c r="Z26" s="62"/>
      <c r="AA26" s="17"/>
      <c r="AB26" s="17"/>
      <c r="AC26" s="17"/>
      <c r="AD26" s="17"/>
      <c r="AE26" s="17"/>
      <c r="AF26" s="17"/>
      <c r="AG26" s="17"/>
      <c r="AH26" s="17">
        <f>X26+Z26+AA26+AG26+AD26+AB26</f>
        <v>0</v>
      </c>
      <c r="AI26" s="17"/>
      <c r="AJ26" s="17"/>
      <c r="AK26" s="17"/>
      <c r="AL26" s="17"/>
      <c r="AM26" s="17"/>
      <c r="AN26" s="19"/>
      <c r="AO26" s="17"/>
      <c r="AP26" s="17">
        <f>AI26+AJ26+AK26+AL26+AM26+AO26</f>
        <v>0</v>
      </c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>
        <f>AS26+BA26</f>
        <v>0</v>
      </c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28"/>
      <c r="BO26" s="17"/>
      <c r="BP26" s="17"/>
      <c r="BQ26" s="17"/>
      <c r="BR26" s="17"/>
      <c r="BS26" s="17"/>
      <c r="BT26" s="17">
        <f t="shared" si="18"/>
        <v>0</v>
      </c>
      <c r="BU26" s="17"/>
      <c r="BV26" s="17"/>
      <c r="BW26" s="17"/>
      <c r="BX26" s="17"/>
      <c r="BY26" s="17">
        <f>BU26+BX26</f>
        <v>0</v>
      </c>
      <c r="BZ26" s="17"/>
      <c r="CA26" s="17"/>
      <c r="CB26" s="17">
        <v>0</v>
      </c>
      <c r="CC26" s="17"/>
      <c r="CD26" s="17">
        <f>BZ26+CA26+CC26</f>
        <v>0</v>
      </c>
      <c r="CE26" s="17"/>
      <c r="CF26" s="17"/>
      <c r="CG26" s="21">
        <f>CE26+CF26</f>
        <v>0</v>
      </c>
      <c r="CH26" s="17">
        <f t="shared" si="41"/>
        <v>0</v>
      </c>
      <c r="CI26" s="17">
        <f t="shared" si="41"/>
        <v>0</v>
      </c>
      <c r="CJ26" s="17">
        <f t="shared" si="42"/>
        <v>0</v>
      </c>
      <c r="CK26" s="39">
        <f t="shared" si="42"/>
        <v>0</v>
      </c>
      <c r="CL26" s="43">
        <f t="shared" si="40"/>
        <v>0</v>
      </c>
      <c r="CN26" s="1"/>
      <c r="CO26" s="1"/>
    </row>
    <row r="27" spans="1:95" s="10" customFormat="1" ht="18.75" x14ac:dyDescent="0.25">
      <c r="A27" s="16" t="s">
        <v>54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>
        <f>B27+M27+N27+P27+T27+R27+V27</f>
        <v>0</v>
      </c>
      <c r="X27" s="17"/>
      <c r="Y27" s="62"/>
      <c r="Z27" s="62"/>
      <c r="AA27" s="17"/>
      <c r="AB27" s="17"/>
      <c r="AC27" s="17"/>
      <c r="AD27" s="17"/>
      <c r="AE27" s="17"/>
      <c r="AF27" s="17"/>
      <c r="AG27" s="17"/>
      <c r="AH27" s="17">
        <f>X27+Z27+AA27+AG27+AD27+AB27</f>
        <v>0</v>
      </c>
      <c r="AI27" s="17"/>
      <c r="AJ27" s="17"/>
      <c r="AK27" s="17"/>
      <c r="AL27" s="17"/>
      <c r="AM27" s="17"/>
      <c r="AN27" s="19"/>
      <c r="AO27" s="17"/>
      <c r="AP27" s="17">
        <f>AI27+AJ27+AK27+AL27+AM27+AO27</f>
        <v>0</v>
      </c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>
        <f>AS27+BA27</f>
        <v>0</v>
      </c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28"/>
      <c r="BO27" s="17"/>
      <c r="BP27" s="17"/>
      <c r="BQ27" s="17"/>
      <c r="BR27" s="17"/>
      <c r="BS27" s="17"/>
      <c r="BT27" s="17">
        <f t="shared" si="18"/>
        <v>0</v>
      </c>
      <c r="BU27" s="17"/>
      <c r="BV27" s="17"/>
      <c r="BW27" s="17"/>
      <c r="BX27" s="17"/>
      <c r="BY27" s="17">
        <f>BU27+BX27</f>
        <v>0</v>
      </c>
      <c r="BZ27" s="17"/>
      <c r="CA27" s="17"/>
      <c r="CB27" s="17">
        <v>0</v>
      </c>
      <c r="CC27" s="17"/>
      <c r="CD27" s="17">
        <f>BZ27+CA27+CC27</f>
        <v>0</v>
      </c>
      <c r="CE27" s="17"/>
      <c r="CF27" s="17"/>
      <c r="CG27" s="21">
        <f>CE27+CF27</f>
        <v>0</v>
      </c>
      <c r="CH27" s="17">
        <f t="shared" si="41"/>
        <v>0</v>
      </c>
      <c r="CI27" s="17">
        <f t="shared" si="41"/>
        <v>0</v>
      </c>
      <c r="CJ27" s="17">
        <f t="shared" si="42"/>
        <v>0</v>
      </c>
      <c r="CK27" s="39">
        <f t="shared" si="42"/>
        <v>0</v>
      </c>
      <c r="CL27" s="43">
        <f t="shared" si="40"/>
        <v>0</v>
      </c>
      <c r="CM27" s="1"/>
      <c r="CN27" s="1"/>
      <c r="CO27" s="1"/>
    </row>
    <row r="28" spans="1:95" s="51" customFormat="1" ht="18" x14ac:dyDescent="0.25">
      <c r="A28" s="18" t="s">
        <v>55</v>
      </c>
      <c r="B28" s="24">
        <f t="shared" ref="B28:T28" si="43">SUM(B25:B27)</f>
        <v>0</v>
      </c>
      <c r="C28" s="24">
        <f t="shared" si="43"/>
        <v>0</v>
      </c>
      <c r="D28" s="24">
        <f t="shared" si="43"/>
        <v>0</v>
      </c>
      <c r="E28" s="24">
        <f t="shared" si="43"/>
        <v>0</v>
      </c>
      <c r="F28" s="24">
        <f t="shared" si="43"/>
        <v>0</v>
      </c>
      <c r="G28" s="24">
        <f t="shared" si="43"/>
        <v>0</v>
      </c>
      <c r="H28" s="24">
        <f t="shared" si="43"/>
        <v>0</v>
      </c>
      <c r="I28" s="24">
        <f t="shared" si="43"/>
        <v>0</v>
      </c>
      <c r="J28" s="24">
        <f t="shared" si="43"/>
        <v>0</v>
      </c>
      <c r="K28" s="24">
        <f t="shared" si="43"/>
        <v>0</v>
      </c>
      <c r="L28" s="24">
        <f t="shared" si="43"/>
        <v>0</v>
      </c>
      <c r="M28" s="24">
        <f>SUM(M25:M27)</f>
        <v>0</v>
      </c>
      <c r="N28" s="24">
        <f t="shared" si="43"/>
        <v>0</v>
      </c>
      <c r="O28" s="24">
        <f t="shared" si="43"/>
        <v>0</v>
      </c>
      <c r="P28" s="24">
        <f t="shared" si="43"/>
        <v>0</v>
      </c>
      <c r="Q28" s="24">
        <f>SUM(Q25:Q27)</f>
        <v>0</v>
      </c>
      <c r="R28" s="24">
        <f>SUM(R25:R27)</f>
        <v>0</v>
      </c>
      <c r="S28" s="24">
        <f t="shared" si="43"/>
        <v>0</v>
      </c>
      <c r="T28" s="24">
        <f t="shared" si="43"/>
        <v>0</v>
      </c>
      <c r="U28" s="24">
        <f t="shared" ref="U28:V28" si="44">SUM(U25:U27)</f>
        <v>0</v>
      </c>
      <c r="V28" s="24">
        <f t="shared" si="44"/>
        <v>0</v>
      </c>
      <c r="W28" s="24">
        <f>SUM(W25:W27)</f>
        <v>0</v>
      </c>
      <c r="X28" s="24">
        <f t="shared" ref="X28:AG28" si="45">SUM(X25:X27)</f>
        <v>0</v>
      </c>
      <c r="Y28" s="24">
        <f t="shared" si="45"/>
        <v>0</v>
      </c>
      <c r="Z28" s="24">
        <f t="shared" si="45"/>
        <v>0</v>
      </c>
      <c r="AA28" s="24">
        <f t="shared" si="45"/>
        <v>0</v>
      </c>
      <c r="AB28" s="24">
        <f t="shared" si="45"/>
        <v>0</v>
      </c>
      <c r="AC28" s="24">
        <f t="shared" si="45"/>
        <v>0</v>
      </c>
      <c r="AD28" s="24">
        <f t="shared" si="45"/>
        <v>0</v>
      </c>
      <c r="AE28" s="24">
        <f t="shared" si="45"/>
        <v>0</v>
      </c>
      <c r="AF28" s="24">
        <f t="shared" si="45"/>
        <v>0</v>
      </c>
      <c r="AG28" s="24">
        <f t="shared" si="45"/>
        <v>0</v>
      </c>
      <c r="AH28" s="24">
        <f>AH25+AH26+AH27</f>
        <v>0</v>
      </c>
      <c r="AI28" s="24">
        <f t="shared" ref="AI28:CC28" si="46">SUM(AI25:AI27)</f>
        <v>0</v>
      </c>
      <c r="AJ28" s="24">
        <f t="shared" si="46"/>
        <v>0</v>
      </c>
      <c r="AK28" s="24">
        <f t="shared" si="46"/>
        <v>0</v>
      </c>
      <c r="AL28" s="24">
        <f t="shared" si="46"/>
        <v>0</v>
      </c>
      <c r="AM28" s="24">
        <f t="shared" si="46"/>
        <v>0</v>
      </c>
      <c r="AN28" s="24">
        <f t="shared" si="46"/>
        <v>0</v>
      </c>
      <c r="AO28" s="24">
        <f t="shared" si="46"/>
        <v>0</v>
      </c>
      <c r="AP28" s="24">
        <f>SUM(AP25:AP27)</f>
        <v>0</v>
      </c>
      <c r="AQ28" s="24">
        <f t="shared" si="46"/>
        <v>0</v>
      </c>
      <c r="AR28" s="24">
        <f t="shared" si="46"/>
        <v>0</v>
      </c>
      <c r="AS28" s="24">
        <f t="shared" si="46"/>
        <v>0</v>
      </c>
      <c r="AT28" s="24">
        <f t="shared" si="46"/>
        <v>0</v>
      </c>
      <c r="AU28" s="24">
        <f t="shared" si="46"/>
        <v>0</v>
      </c>
      <c r="AV28" s="24">
        <f t="shared" si="46"/>
        <v>0</v>
      </c>
      <c r="AW28" s="24">
        <f t="shared" si="46"/>
        <v>0</v>
      </c>
      <c r="AX28" s="24">
        <f t="shared" si="46"/>
        <v>0</v>
      </c>
      <c r="AY28" s="24">
        <f t="shared" si="46"/>
        <v>0</v>
      </c>
      <c r="AZ28" s="24">
        <f t="shared" si="46"/>
        <v>0</v>
      </c>
      <c r="BA28" s="24">
        <f t="shared" si="46"/>
        <v>0</v>
      </c>
      <c r="BB28" s="24">
        <f>SUM(BB25:BB27)</f>
        <v>0</v>
      </c>
      <c r="BC28" s="24">
        <f t="shared" si="46"/>
        <v>0</v>
      </c>
      <c r="BD28" s="24">
        <f t="shared" si="46"/>
        <v>0</v>
      </c>
      <c r="BE28" s="24">
        <f t="shared" si="46"/>
        <v>0</v>
      </c>
      <c r="BF28" s="24">
        <f>SUM(BF25:BF27)</f>
        <v>0</v>
      </c>
      <c r="BG28" s="24">
        <f>SUM(BG25:BG27)</f>
        <v>0</v>
      </c>
      <c r="BH28" s="24">
        <f t="shared" si="46"/>
        <v>0</v>
      </c>
      <c r="BI28" s="24">
        <f t="shared" si="46"/>
        <v>0</v>
      </c>
      <c r="BJ28" s="24">
        <f t="shared" si="46"/>
        <v>0</v>
      </c>
      <c r="BK28" s="24">
        <f t="shared" si="46"/>
        <v>0</v>
      </c>
      <c r="BL28" s="24">
        <f t="shared" si="46"/>
        <v>0</v>
      </c>
      <c r="BM28" s="24">
        <f t="shared" si="46"/>
        <v>0</v>
      </c>
      <c r="BN28" s="24">
        <f>SUM(BN25:BN27)</f>
        <v>0</v>
      </c>
      <c r="BO28" s="24">
        <f t="shared" si="46"/>
        <v>0</v>
      </c>
      <c r="BP28" s="24">
        <f t="shared" si="46"/>
        <v>0</v>
      </c>
      <c r="BQ28" s="24">
        <f t="shared" si="46"/>
        <v>0</v>
      </c>
      <c r="BR28" s="24">
        <f t="shared" si="46"/>
        <v>0</v>
      </c>
      <c r="BS28" s="24">
        <f t="shared" si="46"/>
        <v>0</v>
      </c>
      <c r="BT28" s="24">
        <f t="shared" si="18"/>
        <v>0</v>
      </c>
      <c r="BU28" s="24">
        <f t="shared" si="46"/>
        <v>0</v>
      </c>
      <c r="BV28" s="24">
        <f t="shared" si="46"/>
        <v>0</v>
      </c>
      <c r="BW28" s="24">
        <f t="shared" si="46"/>
        <v>0</v>
      </c>
      <c r="BX28" s="24">
        <f t="shared" si="46"/>
        <v>0</v>
      </c>
      <c r="BY28" s="24">
        <f t="shared" si="46"/>
        <v>0</v>
      </c>
      <c r="BZ28" s="24">
        <f t="shared" si="46"/>
        <v>0</v>
      </c>
      <c r="CA28" s="24">
        <f t="shared" si="46"/>
        <v>0</v>
      </c>
      <c r="CB28" s="24">
        <f t="shared" si="46"/>
        <v>0</v>
      </c>
      <c r="CC28" s="24">
        <f t="shared" si="46"/>
        <v>0</v>
      </c>
      <c r="CD28" s="24">
        <f>SUM(CD25:CD27)</f>
        <v>0</v>
      </c>
      <c r="CE28" s="24">
        <f t="shared" ref="CE28:CG28" si="47">SUM(CE25:CE27)</f>
        <v>0</v>
      </c>
      <c r="CF28" s="24">
        <f t="shared" si="47"/>
        <v>0</v>
      </c>
      <c r="CG28" s="24">
        <f t="shared" si="47"/>
        <v>0</v>
      </c>
      <c r="CH28" s="24">
        <f t="shared" ref="CH28:CK28" si="48">SUM(CH25:CH27)</f>
        <v>0</v>
      </c>
      <c r="CI28" s="24">
        <f t="shared" si="48"/>
        <v>0</v>
      </c>
      <c r="CJ28" s="24">
        <f t="shared" si="48"/>
        <v>0</v>
      </c>
      <c r="CK28" s="40">
        <f t="shared" si="48"/>
        <v>0</v>
      </c>
      <c r="CL28" s="66">
        <f t="shared" ref="CL10:CL30" si="49">W28+AH28+AP28+BB28+BT28+BY28+CD28</f>
        <v>0</v>
      </c>
      <c r="CN28" s="1"/>
      <c r="CO28" s="5"/>
    </row>
    <row r="29" spans="1:95" s="51" customFormat="1" ht="18" x14ac:dyDescent="0.25">
      <c r="A29" s="18" t="s">
        <v>56</v>
      </c>
      <c r="B29" s="24">
        <f t="shared" ref="B29:V29" si="50">B28+B24</f>
        <v>18997318.760000002</v>
      </c>
      <c r="C29" s="24">
        <f t="shared" si="50"/>
        <v>0</v>
      </c>
      <c r="D29" s="24">
        <f t="shared" si="50"/>
        <v>0</v>
      </c>
      <c r="E29" s="24">
        <f t="shared" si="50"/>
        <v>0</v>
      </c>
      <c r="F29" s="24">
        <f t="shared" si="50"/>
        <v>0</v>
      </c>
      <c r="G29" s="24">
        <f t="shared" si="50"/>
        <v>0</v>
      </c>
      <c r="H29" s="24">
        <f t="shared" si="50"/>
        <v>0</v>
      </c>
      <c r="I29" s="24">
        <f t="shared" si="50"/>
        <v>0</v>
      </c>
      <c r="J29" s="24">
        <f t="shared" si="50"/>
        <v>0</v>
      </c>
      <c r="K29" s="24">
        <f t="shared" si="50"/>
        <v>0</v>
      </c>
      <c r="L29" s="24">
        <f t="shared" si="50"/>
        <v>0</v>
      </c>
      <c r="M29" s="24">
        <f>M24+M28</f>
        <v>921139.6100000001</v>
      </c>
      <c r="N29" s="24">
        <f t="shared" si="50"/>
        <v>1888444.37</v>
      </c>
      <c r="O29" s="24">
        <f t="shared" si="50"/>
        <v>0</v>
      </c>
      <c r="P29" s="24">
        <f t="shared" si="50"/>
        <v>0</v>
      </c>
      <c r="Q29" s="24">
        <f>Q28+Q24</f>
        <v>0</v>
      </c>
      <c r="R29" s="24">
        <f>R28+R24</f>
        <v>0</v>
      </c>
      <c r="S29" s="24">
        <f t="shared" si="50"/>
        <v>0</v>
      </c>
      <c r="T29" s="24">
        <f t="shared" si="50"/>
        <v>0</v>
      </c>
      <c r="U29" s="24">
        <f t="shared" si="50"/>
        <v>0</v>
      </c>
      <c r="V29" s="24">
        <f t="shared" si="50"/>
        <v>0</v>
      </c>
      <c r="W29" s="24">
        <f>W28+W24</f>
        <v>21806902.739999998</v>
      </c>
      <c r="X29" s="24">
        <f t="shared" ref="X29:AG29" si="51">X28+X24</f>
        <v>1016949.74</v>
      </c>
      <c r="Y29" s="24">
        <f t="shared" si="51"/>
        <v>0</v>
      </c>
      <c r="Z29" s="24">
        <f t="shared" si="51"/>
        <v>0</v>
      </c>
      <c r="AA29" s="24">
        <f t="shared" si="51"/>
        <v>279100.44</v>
      </c>
      <c r="AB29" s="24">
        <f t="shared" si="51"/>
        <v>712985.59000000008</v>
      </c>
      <c r="AC29" s="24">
        <f t="shared" si="51"/>
        <v>0</v>
      </c>
      <c r="AD29" s="24">
        <f t="shared" si="51"/>
        <v>0</v>
      </c>
      <c r="AE29" s="24">
        <f t="shared" si="51"/>
        <v>0</v>
      </c>
      <c r="AF29" s="24">
        <f t="shared" si="51"/>
        <v>0</v>
      </c>
      <c r="AG29" s="24">
        <f t="shared" si="51"/>
        <v>0</v>
      </c>
      <c r="AH29" s="24">
        <f>AH28+AH24</f>
        <v>2009035.77</v>
      </c>
      <c r="AI29" s="24">
        <f t="shared" ref="AI29:BX29" si="52">AI28+AI24</f>
        <v>2214759.61</v>
      </c>
      <c r="AJ29" s="24">
        <f t="shared" si="52"/>
        <v>371839.56</v>
      </c>
      <c r="AK29" s="24">
        <f t="shared" si="52"/>
        <v>216279.36</v>
      </c>
      <c r="AL29" s="24">
        <f t="shared" si="52"/>
        <v>408543.54</v>
      </c>
      <c r="AM29" s="24">
        <f t="shared" si="52"/>
        <v>718718.7</v>
      </c>
      <c r="AN29" s="24">
        <f t="shared" si="52"/>
        <v>0</v>
      </c>
      <c r="AO29" s="24">
        <f t="shared" si="52"/>
        <v>0</v>
      </c>
      <c r="AP29" s="24">
        <f>AP24+AP28</f>
        <v>3930140.77</v>
      </c>
      <c r="AQ29" s="24">
        <f>AQ24+AQ28</f>
        <v>0</v>
      </c>
      <c r="AR29" s="24">
        <f>AR24+AR28</f>
        <v>0</v>
      </c>
      <c r="AS29" s="24">
        <f t="shared" si="52"/>
        <v>62979.869999999995</v>
      </c>
      <c r="AT29" s="24">
        <f t="shared" si="52"/>
        <v>0</v>
      </c>
      <c r="AU29" s="24">
        <f t="shared" si="52"/>
        <v>0</v>
      </c>
      <c r="AV29" s="24">
        <f t="shared" si="52"/>
        <v>0</v>
      </c>
      <c r="AW29" s="24">
        <f t="shared" si="52"/>
        <v>0</v>
      </c>
      <c r="AX29" s="24">
        <f t="shared" si="52"/>
        <v>0</v>
      </c>
      <c r="AY29" s="24">
        <f t="shared" si="52"/>
        <v>0</v>
      </c>
      <c r="AZ29" s="24">
        <f t="shared" si="52"/>
        <v>0</v>
      </c>
      <c r="BA29" s="24">
        <f t="shared" si="52"/>
        <v>0</v>
      </c>
      <c r="BB29" s="24">
        <f>BB24+BB28</f>
        <v>62979.869999999995</v>
      </c>
      <c r="BC29" s="24">
        <f t="shared" si="52"/>
        <v>3500801.47</v>
      </c>
      <c r="BD29" s="24">
        <f t="shared" si="52"/>
        <v>0</v>
      </c>
      <c r="BE29" s="24">
        <f t="shared" si="52"/>
        <v>0</v>
      </c>
      <c r="BF29" s="24">
        <f>BF28+BF24</f>
        <v>0</v>
      </c>
      <c r="BG29" s="24">
        <f>BG28+BG24</f>
        <v>0</v>
      </c>
      <c r="BH29" s="24">
        <f t="shared" si="52"/>
        <v>0</v>
      </c>
      <c r="BI29" s="24">
        <f t="shared" si="52"/>
        <v>0</v>
      </c>
      <c r="BJ29" s="24">
        <f t="shared" si="52"/>
        <v>0</v>
      </c>
      <c r="BK29" s="24">
        <f t="shared" si="52"/>
        <v>0</v>
      </c>
      <c r="BL29" s="24">
        <f t="shared" si="52"/>
        <v>0</v>
      </c>
      <c r="BM29" s="24">
        <f t="shared" si="52"/>
        <v>0</v>
      </c>
      <c r="BN29" s="24">
        <f>BN28+BN24</f>
        <v>519514.77999999997</v>
      </c>
      <c r="BO29" s="24">
        <f t="shared" si="52"/>
        <v>432430.11</v>
      </c>
      <c r="BP29" s="24">
        <f t="shared" si="52"/>
        <v>0</v>
      </c>
      <c r="BQ29" s="24">
        <f t="shared" si="52"/>
        <v>0</v>
      </c>
      <c r="BR29" s="24">
        <f t="shared" si="52"/>
        <v>0</v>
      </c>
      <c r="BS29" s="24">
        <f t="shared" si="52"/>
        <v>0</v>
      </c>
      <c r="BT29" s="24">
        <f t="shared" si="18"/>
        <v>4452746.3600000003</v>
      </c>
      <c r="BU29" s="24">
        <f t="shared" si="52"/>
        <v>11566.86</v>
      </c>
      <c r="BV29" s="24">
        <f t="shared" si="52"/>
        <v>0</v>
      </c>
      <c r="BW29" s="24">
        <f t="shared" si="52"/>
        <v>0</v>
      </c>
      <c r="BX29" s="24">
        <f t="shared" si="52"/>
        <v>130896.31</v>
      </c>
      <c r="BY29" s="24">
        <f>BY28+BY24</f>
        <v>142463.16999999998</v>
      </c>
      <c r="BZ29" s="24">
        <f t="shared" ref="BZ29:CG29" si="53">BZ28+BZ24</f>
        <v>125542.11000000002</v>
      </c>
      <c r="CA29" s="24">
        <f t="shared" si="53"/>
        <v>328708.33999999997</v>
      </c>
      <c r="CB29" s="24">
        <f t="shared" si="53"/>
        <v>0</v>
      </c>
      <c r="CC29" s="24">
        <f t="shared" si="53"/>
        <v>0</v>
      </c>
      <c r="CD29" s="24">
        <f t="shared" si="53"/>
        <v>454250.45</v>
      </c>
      <c r="CE29" s="24">
        <f t="shared" si="53"/>
        <v>788.22</v>
      </c>
      <c r="CF29" s="24">
        <f t="shared" si="53"/>
        <v>0</v>
      </c>
      <c r="CG29" s="24">
        <f t="shared" si="53"/>
        <v>788.22</v>
      </c>
      <c r="CH29" s="24">
        <f t="shared" ref="CH29:CK29" si="54">CH24+CH28</f>
        <v>0</v>
      </c>
      <c r="CI29" s="24">
        <f t="shared" si="54"/>
        <v>0</v>
      </c>
      <c r="CJ29" s="24">
        <f t="shared" si="54"/>
        <v>0</v>
      </c>
      <c r="CK29" s="40">
        <f t="shared" si="54"/>
        <v>0</v>
      </c>
      <c r="CL29" s="66">
        <f t="shared" si="49"/>
        <v>32858519.129999999</v>
      </c>
    </row>
    <row r="30" spans="1:95" s="51" customFormat="1" ht="18" x14ac:dyDescent="0.25">
      <c r="A30" s="18" t="s">
        <v>57</v>
      </c>
      <c r="B30" s="24">
        <f t="shared" ref="B30:V30" si="55">B20+B29</f>
        <v>60051519.329999998</v>
      </c>
      <c r="C30" s="24">
        <f t="shared" si="55"/>
        <v>0</v>
      </c>
      <c r="D30" s="24">
        <f t="shared" si="55"/>
        <v>0</v>
      </c>
      <c r="E30" s="24">
        <f t="shared" si="55"/>
        <v>0</v>
      </c>
      <c r="F30" s="24">
        <f t="shared" si="55"/>
        <v>0</v>
      </c>
      <c r="G30" s="24">
        <f t="shared" si="55"/>
        <v>0</v>
      </c>
      <c r="H30" s="24">
        <f t="shared" si="55"/>
        <v>0</v>
      </c>
      <c r="I30" s="24">
        <f t="shared" si="55"/>
        <v>0</v>
      </c>
      <c r="J30" s="24">
        <f t="shared" si="55"/>
        <v>0</v>
      </c>
      <c r="K30" s="24">
        <f t="shared" si="55"/>
        <v>0</v>
      </c>
      <c r="L30" s="24">
        <f t="shared" si="55"/>
        <v>0</v>
      </c>
      <c r="M30" s="24">
        <f>M20+M29</f>
        <v>3269560.8899999997</v>
      </c>
      <c r="N30" s="24">
        <f t="shared" si="55"/>
        <v>5539799.0499999998</v>
      </c>
      <c r="O30" s="24">
        <f t="shared" si="55"/>
        <v>0</v>
      </c>
      <c r="P30" s="24">
        <f t="shared" si="55"/>
        <v>0</v>
      </c>
      <c r="Q30" s="24">
        <f t="shared" si="55"/>
        <v>0</v>
      </c>
      <c r="R30" s="24">
        <f t="shared" si="55"/>
        <v>0</v>
      </c>
      <c r="S30" s="24">
        <f t="shared" si="55"/>
        <v>0</v>
      </c>
      <c r="T30" s="24">
        <f t="shared" si="55"/>
        <v>0</v>
      </c>
      <c r="U30" s="24">
        <f t="shared" si="55"/>
        <v>0</v>
      </c>
      <c r="V30" s="24">
        <f t="shared" si="55"/>
        <v>0</v>
      </c>
      <c r="W30" s="24">
        <f>W29+W20</f>
        <v>68860879.269999996</v>
      </c>
      <c r="X30" s="24">
        <f t="shared" ref="X30:AG30" si="56">X29+X20</f>
        <v>3418963.74</v>
      </c>
      <c r="Y30" s="24">
        <f t="shared" si="56"/>
        <v>0</v>
      </c>
      <c r="Z30" s="24">
        <f t="shared" si="56"/>
        <v>0</v>
      </c>
      <c r="AA30" s="24">
        <f t="shared" si="56"/>
        <v>1092900.24</v>
      </c>
      <c r="AB30" s="24">
        <f t="shared" si="56"/>
        <v>2356232.6100000003</v>
      </c>
      <c r="AC30" s="24">
        <f t="shared" si="56"/>
        <v>0</v>
      </c>
      <c r="AD30" s="24">
        <f t="shared" si="56"/>
        <v>0</v>
      </c>
      <c r="AE30" s="24">
        <f t="shared" si="56"/>
        <v>0</v>
      </c>
      <c r="AF30" s="24">
        <f t="shared" si="56"/>
        <v>0</v>
      </c>
      <c r="AG30" s="24">
        <f t="shared" si="56"/>
        <v>0</v>
      </c>
      <c r="AH30" s="24">
        <f>AH29+AH20</f>
        <v>6868096.5899999999</v>
      </c>
      <c r="AI30" s="24">
        <f t="shared" ref="AI30:AO30" si="57">AI29+AI20</f>
        <v>5891807.6199999992</v>
      </c>
      <c r="AJ30" s="24">
        <f t="shared" si="57"/>
        <v>1033526.29</v>
      </c>
      <c r="AK30" s="24">
        <f t="shared" si="57"/>
        <v>614517.98</v>
      </c>
      <c r="AL30" s="24">
        <f t="shared" si="57"/>
        <v>1414592.09</v>
      </c>
      <c r="AM30" s="24">
        <f t="shared" si="57"/>
        <v>1651599.03</v>
      </c>
      <c r="AN30" s="24">
        <f t="shared" si="57"/>
        <v>0</v>
      </c>
      <c r="AO30" s="24">
        <f t="shared" si="57"/>
        <v>0</v>
      </c>
      <c r="AP30" s="24">
        <f>AP20+AP29</f>
        <v>10606043.01</v>
      </c>
      <c r="AQ30" s="24">
        <f t="shared" ref="AQ30:BA30" si="58">AQ20+AQ24+AQ28</f>
        <v>0</v>
      </c>
      <c r="AR30" s="24">
        <f t="shared" si="58"/>
        <v>0</v>
      </c>
      <c r="AS30" s="24">
        <f t="shared" si="58"/>
        <v>268300.19999999995</v>
      </c>
      <c r="AT30" s="24">
        <f t="shared" si="58"/>
        <v>0</v>
      </c>
      <c r="AU30" s="24">
        <f t="shared" si="58"/>
        <v>0</v>
      </c>
      <c r="AV30" s="24">
        <f t="shared" si="58"/>
        <v>0</v>
      </c>
      <c r="AW30" s="24">
        <f t="shared" si="58"/>
        <v>0</v>
      </c>
      <c r="AX30" s="24">
        <f t="shared" si="58"/>
        <v>0</v>
      </c>
      <c r="AY30" s="24">
        <f t="shared" si="58"/>
        <v>0</v>
      </c>
      <c r="AZ30" s="24">
        <f t="shared" si="58"/>
        <v>0</v>
      </c>
      <c r="BA30" s="24">
        <f t="shared" si="58"/>
        <v>0</v>
      </c>
      <c r="BB30" s="24">
        <f>BB20+BB29</f>
        <v>268300.19999999995</v>
      </c>
      <c r="BC30" s="24">
        <f t="shared" ref="BC30:CG30" si="59">BC29+BC20</f>
        <v>8344720.2800000012</v>
      </c>
      <c r="BD30" s="24">
        <f t="shared" si="59"/>
        <v>0</v>
      </c>
      <c r="BE30" s="24">
        <f t="shared" si="59"/>
        <v>0</v>
      </c>
      <c r="BF30" s="24">
        <f>BF29+BF20</f>
        <v>0</v>
      </c>
      <c r="BG30" s="24">
        <f>BG29+BG20</f>
        <v>0</v>
      </c>
      <c r="BH30" s="24">
        <f t="shared" si="59"/>
        <v>0</v>
      </c>
      <c r="BI30" s="24">
        <f t="shared" si="59"/>
        <v>0</v>
      </c>
      <c r="BJ30" s="24">
        <f t="shared" si="59"/>
        <v>0</v>
      </c>
      <c r="BK30" s="24">
        <f t="shared" si="59"/>
        <v>0</v>
      </c>
      <c r="BL30" s="24">
        <f t="shared" si="59"/>
        <v>0</v>
      </c>
      <c r="BM30" s="24">
        <f t="shared" si="59"/>
        <v>0</v>
      </c>
      <c r="BN30" s="24">
        <f>BN29+BN20</f>
        <v>1705714.72</v>
      </c>
      <c r="BO30" s="24">
        <f t="shared" si="59"/>
        <v>1177392.51</v>
      </c>
      <c r="BP30" s="24">
        <f t="shared" si="59"/>
        <v>0</v>
      </c>
      <c r="BQ30" s="24">
        <f t="shared" si="59"/>
        <v>0</v>
      </c>
      <c r="BR30" s="24">
        <f t="shared" si="59"/>
        <v>0</v>
      </c>
      <c r="BS30" s="24">
        <f t="shared" si="59"/>
        <v>0</v>
      </c>
      <c r="BT30" s="24">
        <f>BT20+BT29</f>
        <v>11227827.510000002</v>
      </c>
      <c r="BU30" s="24">
        <f t="shared" si="59"/>
        <v>41072.480000000003</v>
      </c>
      <c r="BV30" s="24">
        <f t="shared" si="59"/>
        <v>0</v>
      </c>
      <c r="BW30" s="24">
        <f t="shared" si="59"/>
        <v>0</v>
      </c>
      <c r="BX30" s="24">
        <f t="shared" si="59"/>
        <v>428281.05</v>
      </c>
      <c r="BY30" s="24">
        <f t="shared" si="59"/>
        <v>469353.52999999997</v>
      </c>
      <c r="BZ30" s="24">
        <f t="shared" si="59"/>
        <v>496541.17000000004</v>
      </c>
      <c r="CA30" s="24">
        <f t="shared" si="59"/>
        <v>858058.43</v>
      </c>
      <c r="CB30" s="24">
        <f t="shared" si="59"/>
        <v>0</v>
      </c>
      <c r="CC30" s="24">
        <f t="shared" si="59"/>
        <v>0</v>
      </c>
      <c r="CD30" s="24">
        <f t="shared" si="59"/>
        <v>1354599.6</v>
      </c>
      <c r="CE30" s="24">
        <f t="shared" si="59"/>
        <v>788.22</v>
      </c>
      <c r="CF30" s="24">
        <f t="shared" si="59"/>
        <v>0</v>
      </c>
      <c r="CG30" s="24">
        <f t="shared" si="59"/>
        <v>788.22</v>
      </c>
      <c r="CH30" s="24">
        <f t="shared" ref="CH30:CK30" si="60">CH29+CH20</f>
        <v>0</v>
      </c>
      <c r="CI30" s="24">
        <f t="shared" si="60"/>
        <v>0</v>
      </c>
      <c r="CJ30" s="24">
        <f t="shared" si="60"/>
        <v>0</v>
      </c>
      <c r="CK30" s="40">
        <f t="shared" si="60"/>
        <v>0</v>
      </c>
      <c r="CL30" s="66">
        <f t="shared" si="49"/>
        <v>99655099.710000008</v>
      </c>
      <c r="CM30" s="64"/>
      <c r="CN30" s="65"/>
      <c r="CO30" s="5"/>
    </row>
    <row r="31" spans="1:95" x14ac:dyDescent="0.2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</row>
    <row r="32" spans="1:95" x14ac:dyDescent="0.2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</row>
    <row r="33" spans="2:95" x14ac:dyDescent="0.2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</row>
    <row r="34" spans="2:95" x14ac:dyDescent="0.2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</row>
    <row r="35" spans="2:95" x14ac:dyDescent="0.2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</row>
    <row r="36" spans="2:95" x14ac:dyDescent="0.2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</row>
    <row r="37" spans="2:95" x14ac:dyDescent="0.2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</row>
    <row r="38" spans="2:95" x14ac:dyDescent="0.2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</row>
    <row r="39" spans="2:95" x14ac:dyDescent="0.2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</row>
    <row r="40" spans="2:95" x14ac:dyDescent="0.2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</row>
  </sheetData>
  <mergeCells count="45">
    <mergeCell ref="B6:V6"/>
    <mergeCell ref="X6:AG6"/>
    <mergeCell ref="AI6:AO6"/>
    <mergeCell ref="C7:D7"/>
    <mergeCell ref="E7:F7"/>
    <mergeCell ref="G7:H7"/>
    <mergeCell ref="BZ6:CC6"/>
    <mergeCell ref="CE6:CF6"/>
    <mergeCell ref="CH6:CK6"/>
    <mergeCell ref="CB7:CC7"/>
    <mergeCell ref="AS6:BA6"/>
    <mergeCell ref="BC6:BS6"/>
    <mergeCell ref="BU6:BX6"/>
    <mergeCell ref="AZ7:BA7"/>
    <mergeCell ref="BD7:BE7"/>
    <mergeCell ref="BF7:BG7"/>
    <mergeCell ref="S7:T7"/>
    <mergeCell ref="U7:V7"/>
    <mergeCell ref="Y7:Z7"/>
    <mergeCell ref="I7:J7"/>
    <mergeCell ref="K7:L7"/>
    <mergeCell ref="O7:P7"/>
    <mergeCell ref="Q7:R7"/>
    <mergeCell ref="AN7:AO7"/>
    <mergeCell ref="AQ7:AR7"/>
    <mergeCell ref="AV7:AW7"/>
    <mergeCell ref="AX7:AY7"/>
    <mergeCell ref="AC7:AD7"/>
    <mergeCell ref="AE7:AG7"/>
    <mergeCell ref="CG6:CG7"/>
    <mergeCell ref="CJ7:CK7"/>
    <mergeCell ref="W6:W7"/>
    <mergeCell ref="AH6:AH7"/>
    <mergeCell ref="AP6:AP7"/>
    <mergeCell ref="BB6:BB7"/>
    <mergeCell ref="BT6:BT7"/>
    <mergeCell ref="BY6:BY7"/>
    <mergeCell ref="CD6:CD7"/>
    <mergeCell ref="CH7:CI7"/>
    <mergeCell ref="BR7:BS7"/>
    <mergeCell ref="BV7:BW7"/>
    <mergeCell ref="BH7:BI7"/>
    <mergeCell ref="BJ7:BK7"/>
    <mergeCell ref="BL7:BM7"/>
    <mergeCell ref="BP7:BQ7"/>
  </mergeCells>
  <pageMargins left="0.7" right="0.7" top="0.75" bottom="0.75" header="0.3" footer="0.3"/>
  <pageSetup paperSize="9" scale="82" orientation="landscape" r:id="rId1"/>
  <rowBreaks count="1" manualBreakCount="1">
    <brk id="30" max="16383" man="1"/>
  </rowBreaks>
  <colBreaks count="2" manualBreakCount="2">
    <brk id="34" max="29" man="1"/>
    <brk id="77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Foaie1</vt:lpstr>
      <vt:lpstr>Foaie1!Zona_de_imprimat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 nagy</dc:creator>
  <cp:lastModifiedBy>flo nagy</cp:lastModifiedBy>
  <dcterms:created xsi:type="dcterms:W3CDTF">2023-09-29T06:10:35Z</dcterms:created>
  <dcterms:modified xsi:type="dcterms:W3CDTF">2023-09-29T10:40:30Z</dcterms:modified>
</cp:coreProperties>
</file>